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a Web\2024\Izvrsenje financijskog plana 2024\062024\"/>
    </mc:Choice>
  </mc:AlternateContent>
  <xr:revisionPtr revIDLastSave="0" documentId="13_ncr:1_{84D18D21-F260-425B-B29D-267904537CFC}" xr6:coauthVersionLast="45" xr6:coauthVersionMax="45" xr10:uidLastSave="{00000000-0000-0000-0000-000000000000}"/>
  <bookViews>
    <workbookView xWindow="1905" yWindow="1905" windowWidth="21600" windowHeight="11385" tabRatio="949" firstSheet="2" activeTab="2" xr2:uid="{00000000-000D-0000-FFFF-FFFF00000000}"/>
  </bookViews>
  <sheets>
    <sheet name="SAŽETAK-1" sheetId="1" r:id="rId1"/>
    <sheet name=" Račun prihoda i rashoda-2" sheetId="3" r:id="rId2"/>
    <sheet name="Rashodi i prihodi prema izvo-3" sheetId="8" r:id="rId3"/>
    <sheet name="Rashodi prema funkcijskoj k -4" sheetId="11" r:id="rId4"/>
    <sheet name="Račun financiranja " sheetId="9" r:id="rId5"/>
    <sheet name="Račun fin prema izvorima f" sheetId="10" r:id="rId6"/>
    <sheet name="Programska klasifikacija-6" sheetId="7" r:id="rId7"/>
    <sheet name="Sheet1" sheetId="12" r:id="rId8"/>
    <sheet name="PROGRAMSa NOVA" sheetId="13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2" i="7" l="1"/>
  <c r="G312" i="7"/>
  <c r="G48" i="7"/>
  <c r="F372" i="7"/>
  <c r="F371" i="7" s="1"/>
  <c r="G372" i="7"/>
  <c r="G371" i="7" s="1"/>
  <c r="H142" i="7"/>
  <c r="H105" i="7"/>
  <c r="H106" i="7"/>
  <c r="H107" i="7"/>
  <c r="G8" i="7"/>
  <c r="H21" i="7" l="1"/>
  <c r="H22" i="7"/>
  <c r="H23" i="7"/>
  <c r="E15" i="8" l="1"/>
  <c r="I72" i="3" l="1"/>
  <c r="K72" i="3"/>
  <c r="J72" i="3"/>
  <c r="K73" i="3"/>
  <c r="J73" i="3"/>
  <c r="I66" i="3"/>
  <c r="H66" i="3"/>
  <c r="G66" i="3"/>
  <c r="I56" i="3"/>
  <c r="H56" i="3"/>
  <c r="G56" i="3"/>
  <c r="K61" i="3"/>
  <c r="D91" i="13"/>
  <c r="E91" i="13"/>
  <c r="E80" i="13"/>
  <c r="D80" i="13"/>
  <c r="E86" i="13"/>
  <c r="E87" i="13"/>
  <c r="D87" i="13"/>
  <c r="D86" i="13" s="1"/>
  <c r="H86" i="13"/>
  <c r="E81" i="13"/>
  <c r="D81" i="13"/>
  <c r="H80" i="13"/>
  <c r="E74" i="13"/>
  <c r="D74" i="13"/>
  <c r="E70" i="13"/>
  <c r="E69" i="13" s="1"/>
  <c r="D70" i="13"/>
  <c r="D69" i="13" s="1"/>
  <c r="H69" i="13"/>
  <c r="E67" i="13"/>
  <c r="D67" i="13"/>
  <c r="E52" i="13"/>
  <c r="D52" i="13"/>
  <c r="E48" i="13"/>
  <c r="E47" i="13" s="1"/>
  <c r="D48" i="13"/>
  <c r="D47" i="13" s="1"/>
  <c r="E43" i="13"/>
  <c r="D43" i="13"/>
  <c r="E41" i="13"/>
  <c r="D41" i="13"/>
  <c r="D9" i="13" s="1"/>
  <c r="E39" i="13"/>
  <c r="D39" i="13"/>
  <c r="E14" i="13"/>
  <c r="D14" i="13"/>
  <c r="E10" i="13"/>
  <c r="E9" i="13" s="1"/>
  <c r="D10" i="13"/>
  <c r="D8" i="13" s="1"/>
  <c r="E101" i="13" l="1"/>
  <c r="G50" i="7"/>
  <c r="F92" i="7" l="1"/>
  <c r="G364" i="7" l="1"/>
  <c r="F364" i="7"/>
  <c r="F360" i="7"/>
  <c r="F359" i="7" l="1"/>
  <c r="I48" i="3"/>
  <c r="I43" i="3"/>
  <c r="H43" i="3"/>
  <c r="H48" i="3"/>
  <c r="K79" i="3"/>
  <c r="J79" i="3"/>
  <c r="I78" i="3"/>
  <c r="H78" i="3"/>
  <c r="H77" i="3" s="1"/>
  <c r="G78" i="3"/>
  <c r="G77" i="3" s="1"/>
  <c r="J37" i="3"/>
  <c r="K78" i="3" l="1"/>
  <c r="I77" i="3"/>
  <c r="J77" i="3" s="1"/>
  <c r="J78" i="3"/>
  <c r="K77" i="3" l="1"/>
  <c r="H373" i="7"/>
  <c r="H363" i="7"/>
  <c r="H362" i="7"/>
  <c r="H361" i="7"/>
  <c r="G360" i="7"/>
  <c r="G359" i="7" s="1"/>
  <c r="H109" i="7"/>
  <c r="H110" i="7"/>
  <c r="H111" i="7"/>
  <c r="H112" i="7"/>
  <c r="H113" i="7"/>
  <c r="G308" i="7"/>
  <c r="F308" i="7"/>
  <c r="H99" i="7"/>
  <c r="H98" i="7"/>
  <c r="H97" i="7"/>
  <c r="G96" i="7"/>
  <c r="F96" i="7"/>
  <c r="F91" i="7" s="1"/>
  <c r="G92" i="7"/>
  <c r="G91" i="7" l="1"/>
  <c r="H371" i="7"/>
  <c r="H372" i="7"/>
  <c r="H360" i="7"/>
  <c r="H96" i="7"/>
  <c r="D27" i="8"/>
  <c r="E27" i="8"/>
  <c r="C27" i="8"/>
  <c r="D15" i="8" l="1"/>
  <c r="I28" i="3"/>
  <c r="H28" i="3"/>
  <c r="G22" i="3"/>
  <c r="H24" i="3"/>
  <c r="I23" i="3"/>
  <c r="I22" i="3" s="1"/>
  <c r="I21" i="3" s="1"/>
  <c r="H23" i="3"/>
  <c r="H22" i="3" s="1"/>
  <c r="H21" i="3" s="1"/>
  <c r="G15" i="3"/>
  <c r="K17" i="3"/>
  <c r="I15" i="3"/>
  <c r="H15" i="3"/>
  <c r="G26" i="3" l="1"/>
  <c r="G25" i="3" s="1"/>
  <c r="K21" i="3"/>
  <c r="K28" i="3"/>
  <c r="G21" i="3"/>
  <c r="K24" i="3"/>
  <c r="J28" i="3"/>
  <c r="K22" i="3"/>
  <c r="K23" i="3"/>
  <c r="J24" i="3"/>
  <c r="J22" i="3"/>
  <c r="J23" i="3"/>
  <c r="K16" i="3"/>
  <c r="J17" i="3"/>
  <c r="J16" i="3"/>
  <c r="J21" i="3" l="1"/>
  <c r="C16" i="8"/>
  <c r="C15" i="8" s="1"/>
  <c r="G48" i="3"/>
  <c r="K68" i="3" l="1"/>
  <c r="J68" i="3"/>
  <c r="K59" i="3"/>
  <c r="J59" i="3"/>
  <c r="H370" i="7"/>
  <c r="H369" i="7"/>
  <c r="H368" i="7"/>
  <c r="H367" i="7"/>
  <c r="H366" i="7"/>
  <c r="H365" i="7"/>
  <c r="H358" i="7"/>
  <c r="G357" i="7"/>
  <c r="G356" i="7" s="1"/>
  <c r="F357" i="7"/>
  <c r="F356" i="7" s="1"/>
  <c r="H355" i="7"/>
  <c r="H354" i="7"/>
  <c r="H353" i="7"/>
  <c r="H352" i="7"/>
  <c r="H351" i="7"/>
  <c r="H350" i="7"/>
  <c r="H349" i="7"/>
  <c r="H348" i="7"/>
  <c r="H347" i="7"/>
  <c r="H346" i="7"/>
  <c r="G345" i="7"/>
  <c r="F345" i="7"/>
  <c r="F344" i="7" s="1"/>
  <c r="G344" i="7"/>
  <c r="H343" i="7"/>
  <c r="G342" i="7"/>
  <c r="G341" i="7" s="1"/>
  <c r="F342" i="7"/>
  <c r="F341" i="7" s="1"/>
  <c r="H340" i="7"/>
  <c r="H339" i="7"/>
  <c r="H338" i="7"/>
  <c r="H337" i="7"/>
  <c r="G336" i="7"/>
  <c r="G307" i="7" s="1"/>
  <c r="G306" i="7" s="1"/>
  <c r="F336" i="7"/>
  <c r="H335" i="7"/>
  <c r="G334" i="7"/>
  <c r="F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1" i="7"/>
  <c r="H310" i="7"/>
  <c r="H309" i="7"/>
  <c r="H305" i="7"/>
  <c r="H304" i="7"/>
  <c r="H303" i="7"/>
  <c r="H302" i="7"/>
  <c r="H301" i="7"/>
  <c r="H300" i="7"/>
  <c r="G299" i="7"/>
  <c r="G298" i="7" s="1"/>
  <c r="F299" i="7"/>
  <c r="F298" i="7" s="1"/>
  <c r="H297" i="7"/>
  <c r="G296" i="7"/>
  <c r="G295" i="7" s="1"/>
  <c r="F296" i="7"/>
  <c r="F295" i="7"/>
  <c r="H294" i="7"/>
  <c r="H293" i="7"/>
  <c r="H292" i="7"/>
  <c r="H291" i="7"/>
  <c r="H290" i="7"/>
  <c r="H289" i="7"/>
  <c r="H288" i="7"/>
  <c r="H287" i="7"/>
  <c r="H286" i="7"/>
  <c r="H285" i="7"/>
  <c r="G284" i="7"/>
  <c r="G283" i="7" s="1"/>
  <c r="F284" i="7"/>
  <c r="F283" i="7" s="1"/>
  <c r="H282" i="7"/>
  <c r="G281" i="7"/>
  <c r="G280" i="7" s="1"/>
  <c r="F281" i="7"/>
  <c r="F280" i="7"/>
  <c r="H279" i="7"/>
  <c r="H278" i="7"/>
  <c r="H277" i="7"/>
  <c r="H276" i="7"/>
  <c r="G275" i="7"/>
  <c r="F275" i="7"/>
  <c r="H274" i="7"/>
  <c r="G273" i="7"/>
  <c r="F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G251" i="7"/>
  <c r="F251" i="7"/>
  <c r="H250" i="7"/>
  <c r="H249" i="7"/>
  <c r="H248" i="7"/>
  <c r="G247" i="7"/>
  <c r="F247" i="7"/>
  <c r="H244" i="7"/>
  <c r="H243" i="7"/>
  <c r="H242" i="7"/>
  <c r="H241" i="7"/>
  <c r="H240" i="7"/>
  <c r="H239" i="7"/>
  <c r="H238" i="7"/>
  <c r="H237" i="7"/>
  <c r="H236" i="7"/>
  <c r="G235" i="7"/>
  <c r="F235" i="7"/>
  <c r="G234" i="7"/>
  <c r="F234" i="7"/>
  <c r="H233" i="7"/>
  <c r="G232" i="7"/>
  <c r="G231" i="7" s="1"/>
  <c r="F232" i="7"/>
  <c r="F231" i="7" s="1"/>
  <c r="H230" i="7"/>
  <c r="H229" i="7"/>
  <c r="H228" i="7"/>
  <c r="G227" i="7"/>
  <c r="F227" i="7"/>
  <c r="H226" i="7"/>
  <c r="G225" i="7"/>
  <c r="F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G202" i="7"/>
  <c r="F202" i="7"/>
  <c r="H200" i="7"/>
  <c r="G199" i="7"/>
  <c r="G198" i="7" s="1"/>
  <c r="F199" i="7"/>
  <c r="F198" i="7" s="1"/>
  <c r="H197" i="7"/>
  <c r="H196" i="7"/>
  <c r="H195" i="7"/>
  <c r="H194" i="7"/>
  <c r="H192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G169" i="7"/>
  <c r="F169" i="7"/>
  <c r="H168" i="7"/>
  <c r="H167" i="7"/>
  <c r="H166" i="7"/>
  <c r="G165" i="7"/>
  <c r="F165" i="7"/>
  <c r="F246" i="7" l="1"/>
  <c r="G201" i="7"/>
  <c r="H191" i="7"/>
  <c r="H275" i="7"/>
  <c r="H234" i="7"/>
  <c r="H280" i="7"/>
  <c r="H281" i="7"/>
  <c r="H345" i="7"/>
  <c r="H251" i="7"/>
  <c r="H235" i="7"/>
  <c r="H298" i="7"/>
  <c r="H299" i="7"/>
  <c r="H356" i="7"/>
  <c r="H357" i="7"/>
  <c r="F245" i="7"/>
  <c r="H334" i="7"/>
  <c r="H344" i="7"/>
  <c r="H227" i="7"/>
  <c r="H202" i="7"/>
  <c r="H165" i="7"/>
  <c r="F164" i="7"/>
  <c r="G164" i="7"/>
  <c r="H193" i="7"/>
  <c r="H198" i="7"/>
  <c r="H199" i="7"/>
  <c r="F201" i="7"/>
  <c r="G246" i="7"/>
  <c r="G245" i="7" s="1"/>
  <c r="H273" i="7"/>
  <c r="H283" i="7"/>
  <c r="H284" i="7"/>
  <c r="H295" i="7"/>
  <c r="H296" i="7"/>
  <c r="F307" i="7"/>
  <c r="F306" i="7" s="1"/>
  <c r="H312" i="7"/>
  <c r="H336" i="7"/>
  <c r="H341" i="7"/>
  <c r="H342" i="7"/>
  <c r="H359" i="7"/>
  <c r="H364" i="7"/>
  <c r="H308" i="7"/>
  <c r="H231" i="7"/>
  <c r="H225" i="7"/>
  <c r="H232" i="7"/>
  <c r="H169" i="7"/>
  <c r="H247" i="7"/>
  <c r="F108" i="7"/>
  <c r="H164" i="7" l="1"/>
  <c r="F163" i="7"/>
  <c r="H245" i="7"/>
  <c r="H246" i="7"/>
  <c r="H307" i="7"/>
  <c r="H306" i="7"/>
  <c r="G163" i="7"/>
  <c r="H201" i="7"/>
  <c r="H89" i="3"/>
  <c r="I89" i="3"/>
  <c r="G89" i="3"/>
  <c r="G84" i="3"/>
  <c r="G75" i="3"/>
  <c r="G74" i="3" s="1"/>
  <c r="G43" i="3"/>
  <c r="G42" i="3" s="1"/>
  <c r="G40" i="3"/>
  <c r="G38" i="3"/>
  <c r="G36" i="3"/>
  <c r="C23" i="8"/>
  <c r="C19" i="8"/>
  <c r="C7" i="8"/>
  <c r="D7" i="11"/>
  <c r="D6" i="11" s="1"/>
  <c r="E7" i="11"/>
  <c r="E6" i="11" s="1"/>
  <c r="C7" i="11"/>
  <c r="C6" i="11" s="1"/>
  <c r="D6" i="10"/>
  <c r="E6" i="10"/>
  <c r="C6" i="10"/>
  <c r="F8" i="7"/>
  <c r="G156" i="7"/>
  <c r="G155" i="7" s="1"/>
  <c r="F156" i="7"/>
  <c r="G153" i="7"/>
  <c r="G152" i="7" s="1"/>
  <c r="F153" i="7"/>
  <c r="F152" i="7" s="1"/>
  <c r="G141" i="7"/>
  <c r="G140" i="7" s="1"/>
  <c r="F141" i="7"/>
  <c r="F140" i="7" s="1"/>
  <c r="G138" i="7"/>
  <c r="G137" i="7" s="1"/>
  <c r="F138" i="7"/>
  <c r="G132" i="7"/>
  <c r="F132" i="7"/>
  <c r="G130" i="7"/>
  <c r="F130" i="7"/>
  <c r="G108" i="7"/>
  <c r="G104" i="7"/>
  <c r="F104" i="7"/>
  <c r="G89" i="7"/>
  <c r="G88" i="7" s="1"/>
  <c r="F89" i="7"/>
  <c r="G84" i="7"/>
  <c r="F84" i="7"/>
  <c r="G82" i="7"/>
  <c r="F82" i="7"/>
  <c r="G59" i="7"/>
  <c r="F59" i="7"/>
  <c r="G56" i="7"/>
  <c r="G55" i="7" s="1"/>
  <c r="F56" i="7"/>
  <c r="F55" i="7" s="1"/>
  <c r="F50" i="7"/>
  <c r="G24" i="7"/>
  <c r="F24" i="7"/>
  <c r="G20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1" i="7"/>
  <c r="H133" i="7"/>
  <c r="H134" i="7"/>
  <c r="H135" i="7"/>
  <c r="H136" i="7"/>
  <c r="H70" i="7"/>
  <c r="H71" i="7"/>
  <c r="H72" i="7"/>
  <c r="H73" i="7"/>
  <c r="H74" i="7"/>
  <c r="H75" i="7"/>
  <c r="H76" i="7"/>
  <c r="H77" i="7"/>
  <c r="H78" i="7"/>
  <c r="H79" i="7"/>
  <c r="H80" i="7"/>
  <c r="H81" i="7"/>
  <c r="H83" i="7"/>
  <c r="H85" i="7"/>
  <c r="H86" i="7"/>
  <c r="H87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4" i="7"/>
  <c r="H45" i="7"/>
  <c r="H46" i="7"/>
  <c r="H47" i="7"/>
  <c r="H49" i="7"/>
  <c r="H51" i="7"/>
  <c r="H52" i="7"/>
  <c r="H53" i="7"/>
  <c r="H54" i="7"/>
  <c r="F9" i="8"/>
  <c r="G9" i="8"/>
  <c r="F10" i="8"/>
  <c r="G10" i="8"/>
  <c r="F15" i="8"/>
  <c r="G15" i="8"/>
  <c r="F16" i="8"/>
  <c r="G16" i="8"/>
  <c r="F21" i="8"/>
  <c r="G21" i="8"/>
  <c r="F22" i="8"/>
  <c r="G22" i="8"/>
  <c r="F27" i="8"/>
  <c r="G27" i="8"/>
  <c r="F28" i="8"/>
  <c r="G28" i="8"/>
  <c r="F30" i="8"/>
  <c r="G30" i="8"/>
  <c r="F31" i="8"/>
  <c r="G31" i="8"/>
  <c r="F32" i="8"/>
  <c r="G32" i="8"/>
  <c r="F33" i="8"/>
  <c r="G33" i="8"/>
  <c r="J69" i="3"/>
  <c r="K69" i="3"/>
  <c r="J85" i="3"/>
  <c r="K85" i="3"/>
  <c r="J87" i="3"/>
  <c r="K87" i="3"/>
  <c r="J88" i="3"/>
  <c r="K88" i="3"/>
  <c r="J90" i="3"/>
  <c r="K90" i="3"/>
  <c r="J29" i="3"/>
  <c r="K29" i="3"/>
  <c r="J10" i="3"/>
  <c r="K10" i="3"/>
  <c r="K25" i="1"/>
  <c r="J25" i="1"/>
  <c r="K24" i="1"/>
  <c r="J24" i="1"/>
  <c r="K23" i="1"/>
  <c r="J23" i="1"/>
  <c r="K16" i="1"/>
  <c r="J16" i="1"/>
  <c r="K13" i="1"/>
  <c r="J13" i="1"/>
  <c r="J12" i="1"/>
  <c r="K12" i="1"/>
  <c r="H21" i="1"/>
  <c r="I21" i="1"/>
  <c r="H22" i="1"/>
  <c r="I22" i="1"/>
  <c r="G22" i="1"/>
  <c r="G21" i="1"/>
  <c r="G13" i="3"/>
  <c r="G12" i="3" s="1"/>
  <c r="K22" i="1" l="1"/>
  <c r="K21" i="1"/>
  <c r="G6" i="10"/>
  <c r="H130" i="7"/>
  <c r="H156" i="7"/>
  <c r="H8" i="7"/>
  <c r="H163" i="7"/>
  <c r="J21" i="1"/>
  <c r="J22" i="1"/>
  <c r="H138" i="7"/>
  <c r="G83" i="3"/>
  <c r="G82" i="3"/>
  <c r="G81" i="3" s="1"/>
  <c r="G15" i="1" s="1"/>
  <c r="C13" i="8"/>
  <c r="G35" i="3"/>
  <c r="G34" i="3" s="1"/>
  <c r="F6" i="11"/>
  <c r="G6" i="11"/>
  <c r="H92" i="7"/>
  <c r="F103" i="7"/>
  <c r="K55" i="3"/>
  <c r="J55" i="3"/>
  <c r="J89" i="3"/>
  <c r="F7" i="11"/>
  <c r="G103" i="7"/>
  <c r="G102" i="7" s="1"/>
  <c r="G58" i="7"/>
  <c r="F58" i="7"/>
  <c r="F155" i="7"/>
  <c r="H155" i="7" s="1"/>
  <c r="H104" i="7"/>
  <c r="K89" i="3"/>
  <c r="G7" i="11"/>
  <c r="F6" i="10"/>
  <c r="H56" i="7"/>
  <c r="H89" i="7"/>
  <c r="F88" i="7"/>
  <c r="H140" i="7"/>
  <c r="F137" i="7"/>
  <c r="H137" i="7" s="1"/>
  <c r="G19" i="7"/>
  <c r="H48" i="7"/>
  <c r="H55" i="7"/>
  <c r="H152" i="7"/>
  <c r="H153" i="7"/>
  <c r="H141" i="7"/>
  <c r="H132" i="7"/>
  <c r="H108" i="7"/>
  <c r="H84" i="7"/>
  <c r="H82" i="7"/>
  <c r="H59" i="7"/>
  <c r="H50" i="7"/>
  <c r="H24" i="7"/>
  <c r="D13" i="8"/>
  <c r="D11" i="8"/>
  <c r="D7" i="8"/>
  <c r="H38" i="3"/>
  <c r="H40" i="3"/>
  <c r="H75" i="3"/>
  <c r="H74" i="3" s="1"/>
  <c r="H84" i="3"/>
  <c r="I84" i="3"/>
  <c r="I75" i="3"/>
  <c r="I42" i="3"/>
  <c r="I40" i="3"/>
  <c r="J40" i="3" s="1"/>
  <c r="I38" i="3"/>
  <c r="J38" i="3" s="1"/>
  <c r="H26" i="3"/>
  <c r="H25" i="3" s="1"/>
  <c r="H19" i="3"/>
  <c r="H18" i="3" s="1"/>
  <c r="H13" i="3"/>
  <c r="H12" i="3" s="1"/>
  <c r="I26" i="3"/>
  <c r="J26" i="3" s="1"/>
  <c r="I19" i="3"/>
  <c r="I13" i="3"/>
  <c r="I12" i="3" s="1"/>
  <c r="E23" i="8" l="1"/>
  <c r="F23" i="8" s="1"/>
  <c r="D6" i="8"/>
  <c r="D23" i="8"/>
  <c r="G23" i="8" s="1"/>
  <c r="J66" i="3"/>
  <c r="H82" i="3"/>
  <c r="H81" i="3" s="1"/>
  <c r="H15" i="1" s="1"/>
  <c r="H83" i="3"/>
  <c r="I83" i="3"/>
  <c r="I82" i="3"/>
  <c r="K66" i="3"/>
  <c r="H103" i="7"/>
  <c r="H58" i="7"/>
  <c r="H91" i="7"/>
  <c r="H11" i="3"/>
  <c r="H11" i="1" s="1"/>
  <c r="H10" i="1" s="1"/>
  <c r="G14" i="1"/>
  <c r="F102" i="7"/>
  <c r="H102" i="7" s="1"/>
  <c r="J48" i="3"/>
  <c r="J43" i="3"/>
  <c r="G12" i="8"/>
  <c r="E11" i="8"/>
  <c r="F12" i="8"/>
  <c r="F14" i="8"/>
  <c r="E13" i="8"/>
  <c r="G14" i="8"/>
  <c r="K19" i="3"/>
  <c r="I18" i="3"/>
  <c r="I25" i="3"/>
  <c r="K26" i="3"/>
  <c r="J75" i="3"/>
  <c r="K75" i="3"/>
  <c r="I74" i="3"/>
  <c r="K40" i="3"/>
  <c r="I36" i="3"/>
  <c r="I35" i="3" s="1"/>
  <c r="J84" i="3"/>
  <c r="K38" i="3"/>
  <c r="F8" i="8"/>
  <c r="G8" i="8"/>
  <c r="E7" i="8"/>
  <c r="K84" i="3"/>
  <c r="J14" i="3"/>
  <c r="K20" i="3"/>
  <c r="K27" i="3"/>
  <c r="J27" i="3"/>
  <c r="J86" i="3"/>
  <c r="K86" i="3"/>
  <c r="K39" i="3"/>
  <c r="J39" i="3"/>
  <c r="K41" i="3"/>
  <c r="J41" i="3"/>
  <c r="H88" i="7"/>
  <c r="K60" i="3"/>
  <c r="J60" i="3"/>
  <c r="J57" i="3"/>
  <c r="K57" i="3"/>
  <c r="J51" i="3"/>
  <c r="K51" i="3"/>
  <c r="J47" i="3"/>
  <c r="K47" i="3"/>
  <c r="F24" i="8"/>
  <c r="K45" i="3"/>
  <c r="J45" i="3"/>
  <c r="J64" i="3"/>
  <c r="K64" i="3"/>
  <c r="K67" i="3"/>
  <c r="J67" i="3"/>
  <c r="J70" i="3"/>
  <c r="K70" i="3"/>
  <c r="J71" i="3"/>
  <c r="K71" i="3"/>
  <c r="J65" i="3"/>
  <c r="K65" i="3"/>
  <c r="J63" i="3"/>
  <c r="K63" i="3"/>
  <c r="K76" i="3"/>
  <c r="J76" i="3"/>
  <c r="K62" i="3"/>
  <c r="J62" i="3"/>
  <c r="J58" i="3"/>
  <c r="K58" i="3"/>
  <c r="J53" i="3"/>
  <c r="K53" i="3"/>
  <c r="K54" i="3"/>
  <c r="J54" i="3"/>
  <c r="J52" i="3"/>
  <c r="K52" i="3"/>
  <c r="J49" i="3"/>
  <c r="K49" i="3"/>
  <c r="K50" i="3"/>
  <c r="J50" i="3"/>
  <c r="J46" i="3"/>
  <c r="K46" i="3"/>
  <c r="J44" i="3"/>
  <c r="K44" i="3"/>
  <c r="G18" i="7"/>
  <c r="G17" i="7" s="1"/>
  <c r="K14" i="3"/>
  <c r="F9" i="11"/>
  <c r="G9" i="11"/>
  <c r="E6" i="8" l="1"/>
  <c r="I81" i="3"/>
  <c r="I15" i="1" s="1"/>
  <c r="J82" i="3"/>
  <c r="K82" i="3"/>
  <c r="G24" i="8"/>
  <c r="F20" i="8"/>
  <c r="G33" i="3"/>
  <c r="K48" i="3"/>
  <c r="I34" i="3"/>
  <c r="H42" i="3"/>
  <c r="K43" i="3"/>
  <c r="K56" i="3"/>
  <c r="J56" i="3"/>
  <c r="K18" i="3"/>
  <c r="J36" i="3"/>
  <c r="I11" i="3"/>
  <c r="K74" i="3"/>
  <c r="J74" i="3"/>
  <c r="F7" i="8"/>
  <c r="G7" i="8"/>
  <c r="G13" i="8"/>
  <c r="F13" i="8"/>
  <c r="K25" i="3"/>
  <c r="J25" i="3"/>
  <c r="F19" i="8"/>
  <c r="G11" i="8"/>
  <c r="K12" i="3"/>
  <c r="J12" i="3"/>
  <c r="J8" i="9"/>
  <c r="K8" i="9"/>
  <c r="K7" i="9"/>
  <c r="J7" i="9"/>
  <c r="G8" i="10"/>
  <c r="G7" i="10"/>
  <c r="F8" i="10"/>
  <c r="F7" i="10"/>
  <c r="H162" i="7"/>
  <c r="H161" i="7"/>
  <c r="H160" i="7"/>
  <c r="H159" i="7"/>
  <c r="H158" i="7"/>
  <c r="H157" i="7"/>
  <c r="H154" i="7"/>
  <c r="H151" i="7"/>
  <c r="H150" i="7"/>
  <c r="H149" i="7"/>
  <c r="H148" i="7"/>
  <c r="H147" i="7"/>
  <c r="H146" i="7"/>
  <c r="H145" i="7"/>
  <c r="H144" i="7"/>
  <c r="H143" i="7"/>
  <c r="H139" i="7"/>
  <c r="H101" i="7"/>
  <c r="H100" i="7"/>
  <c r="H95" i="7"/>
  <c r="H94" i="7"/>
  <c r="H93" i="7"/>
  <c r="H90" i="7"/>
  <c r="H69" i="7"/>
  <c r="H68" i="7"/>
  <c r="H67" i="7"/>
  <c r="H66" i="7"/>
  <c r="H65" i="7"/>
  <c r="H64" i="7"/>
  <c r="H63" i="7"/>
  <c r="H62" i="7"/>
  <c r="H61" i="7"/>
  <c r="H60" i="7"/>
  <c r="H57" i="7"/>
  <c r="H10" i="7"/>
  <c r="H11" i="7"/>
  <c r="H12" i="7"/>
  <c r="H9" i="7"/>
  <c r="K81" i="3" l="1"/>
  <c r="J81" i="3"/>
  <c r="I11" i="1"/>
  <c r="K11" i="3"/>
  <c r="J35" i="3"/>
  <c r="K15" i="1"/>
  <c r="J15" i="1"/>
  <c r="K42" i="3"/>
  <c r="J42" i="3"/>
  <c r="G6" i="8"/>
  <c r="F8" i="11"/>
  <c r="G8" i="11"/>
  <c r="I14" i="1" l="1"/>
  <c r="I33" i="3"/>
  <c r="J34" i="3"/>
  <c r="I10" i="1"/>
  <c r="K11" i="1"/>
  <c r="K10" i="1" l="1"/>
  <c r="J33" i="3"/>
  <c r="J14" i="1"/>
  <c r="F20" i="7"/>
  <c r="H36" i="3"/>
  <c r="H20" i="7" l="1"/>
  <c r="F19" i="7"/>
  <c r="F18" i="7" s="1"/>
  <c r="K36" i="3"/>
  <c r="H35" i="3"/>
  <c r="H34" i="3" s="1"/>
  <c r="K37" i="3"/>
  <c r="K35" i="3" l="1"/>
  <c r="H19" i="7"/>
  <c r="F17" i="7"/>
  <c r="G20" i="8" l="1"/>
  <c r="D19" i="8"/>
  <c r="H17" i="7"/>
  <c r="H18" i="7"/>
  <c r="K34" i="3"/>
  <c r="H33" i="3"/>
  <c r="K33" i="3" s="1"/>
  <c r="H14" i="1"/>
  <c r="K14" i="1" s="1"/>
  <c r="G19" i="8" l="1"/>
  <c r="F26" i="8"/>
  <c r="G26" i="8"/>
  <c r="D25" i="8"/>
  <c r="D18" i="8" s="1"/>
  <c r="E25" i="8"/>
  <c r="C25" i="8"/>
  <c r="C18" i="8" s="1"/>
  <c r="G25" i="8" l="1"/>
  <c r="E18" i="8"/>
  <c r="F25" i="8"/>
  <c r="G18" i="8" l="1"/>
  <c r="F18" i="8"/>
  <c r="C11" i="8"/>
  <c r="J20" i="3"/>
  <c r="G19" i="3"/>
  <c r="J19" i="3" s="1"/>
  <c r="C6" i="8" l="1"/>
  <c r="F6" i="8" s="1"/>
  <c r="F11" i="8"/>
  <c r="G18" i="3"/>
  <c r="J18" i="3" l="1"/>
  <c r="G11" i="3"/>
  <c r="J11" i="3" l="1"/>
  <c r="G11" i="1"/>
  <c r="J11" i="1" l="1"/>
  <c r="G10" i="1"/>
  <c r="J10" i="1" s="1"/>
</calcChain>
</file>

<file path=xl/sharedStrings.xml><?xml version="1.0" encoding="utf-8"?>
<sst xmlns="http://schemas.openxmlformats.org/spreadsheetml/2006/main" count="1229" uniqueCount="223">
  <si>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</si>
  <si>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</si>
  <si>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</si>
  <si>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</si>
  <si>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</si>
  <si>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</si>
  <si>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</si>
  <si>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</si>
  <si>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</si>
  <si>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</si>
  <si>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</si>
  <si>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</si>
  <si>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</si>
  <si>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…</t>
  </si>
  <si>
    <t>INDEKS</t>
  </si>
  <si>
    <t xml:space="preserve">IZVJEŠTAJ O PRIHODIMA I RASHODIMA PREMA EKONOMSKOJ KLASIFIKACIJI </t>
  </si>
  <si>
    <t>6=5/2*100</t>
  </si>
  <si>
    <t>UKUPNI PRIHODI</t>
  </si>
  <si>
    <t>Pomoći iz inozemstva i od subjekata unutar općeg proračuna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</si>
  <si>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</si>
  <si>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</si>
  <si>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</si>
  <si>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</si>
  <si>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</si>
  <si>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</si>
  <si>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</si>
  <si>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</si>
  <si>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</si>
  <si>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</si>
  <si>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</si>
  <si>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</si>
  <si>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</si>
  <si>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</si>
  <si>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>IZVJEŠTAJ O RASHODIMA PREMA FUNKCIJSKOJ KLASIFIKACIJI</t>
  </si>
  <si>
    <t>INDEKS**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</si>
  <si>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</si>
  <si>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</si>
  <si>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</si>
  <si>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</si>
  <si>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</si>
  <si>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</si>
  <si>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</si>
  <si>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</si>
  <si>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</si>
  <si>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</si>
  <si>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</si>
  <si>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</si>
  <si>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</si>
  <si>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</si>
  <si>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</si>
  <si>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</si>
  <si>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</si>
  <si>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 xml:space="preserve">OSTVARENJE/IZVRŠENJE 
2022. </t>
  </si>
  <si>
    <t>OSTVARENJE/IZVRŠENJE 
2023.</t>
  </si>
  <si>
    <t>7=5/3*100</t>
  </si>
  <si>
    <t>5=4/2*100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</si>
  <si>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</si>
  <si>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</si>
  <si>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</si>
  <si>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</si>
  <si>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</si>
  <si>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</si>
  <si>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</si>
  <si>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</si>
  <si>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</si>
  <si>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</si>
  <si>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</si>
  <si>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</si>
  <si>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</si>
  <si>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</si>
  <si>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</si>
  <si>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Komunalne usluge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</si>
  <si>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</si>
  <si>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</si>
  <si>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</si>
  <si>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</si>
  <si>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</si>
  <si>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</si>
  <si>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</si>
  <si>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Pristojbe i naknade</t>
  </si>
  <si>
    <t>Financijski rashodi</t>
  </si>
  <si>
    <t>Ostali financijski rashodi</t>
  </si>
  <si>
    <t>Bankarske usluge i usluge platnog prometa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</si>
  <si>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</si>
  <si>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</si>
  <si>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</si>
  <si>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</si>
  <si>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</si>
  <si>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Nematerijalna proizvedena imovina</t>
  </si>
  <si>
    <t>Ulaganja u računalne programe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</si>
  <si>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</si>
  <si>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</si>
  <si>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</si>
  <si>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 xml:space="preserve">Ostali nespomenuti prihodi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</si>
  <si>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</si>
  <si>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</si>
  <si>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</si>
  <si>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4 Prihodi za posebne namjene</t>
  </si>
  <si>
    <t>41 Prihodi za posebne namjene</t>
  </si>
  <si>
    <t>5 Pomoći</t>
  </si>
  <si>
    <t>52 Pomoći</t>
  </si>
  <si>
    <t>6 Donacije</t>
  </si>
  <si>
    <t>61 Donacije</t>
  </si>
  <si>
    <t>VIŠAK PRIHODA KORIŠTEN ZA POKRIĆE RASHODA</t>
  </si>
  <si>
    <t>9 Rezultat</t>
  </si>
  <si>
    <t>93 Vlastiti prihodi - višak</t>
  </si>
  <si>
    <t>94 Prihodi za posebne namjene - višak</t>
  </si>
  <si>
    <t>09 Obrazovanje</t>
  </si>
  <si>
    <t xml:space="preserve">091 Predškolsko i osnovno obrazovanje </t>
  </si>
  <si>
    <t>096 Dodatne usluge u obrazovanju</t>
  </si>
  <si>
    <t>8 Primici od financijske imovine i zaduživanja</t>
  </si>
  <si>
    <t>5 Izdaci za financijsku imovinu i otplate zajmova</t>
  </si>
  <si>
    <t>Opći prihodi i primici</t>
  </si>
  <si>
    <t>Vlastiti prihodi</t>
  </si>
  <si>
    <t>Prihodi za posebne namjene</t>
  </si>
  <si>
    <t>Pomoći</t>
  </si>
  <si>
    <t>Donacije</t>
  </si>
  <si>
    <t>Prihodi od nefinancijske imovine i nadoknade šteta s osnova osiguranja</t>
  </si>
  <si>
    <t>Namjenski primici</t>
  </si>
  <si>
    <t>Rezultat</t>
  </si>
  <si>
    <t>Rashodi za zaposleni</t>
  </si>
  <si>
    <t>Vlastiti prihodi - višak</t>
  </si>
  <si>
    <t>Prihodi za posebne namjene - višak</t>
  </si>
  <si>
    <t>DJELATNOST DJEČJEG VRTIĆA</t>
  </si>
  <si>
    <t>Telefoni i ostali komunikacijski uređaji</t>
  </si>
  <si>
    <t>Uređaji</t>
  </si>
  <si>
    <t xml:space="preserve">Pomoći proračunskim korisnicima iz proračuna koji im nije nadležan </t>
  </si>
  <si>
    <t>REDOVNA DJELATNOST DJEČJEG VRTIĆA ORIOVAC</t>
  </si>
  <si>
    <t>PREDŠKOLA ORIOVAC</t>
  </si>
  <si>
    <t>REDOVNA DJELATNOST DJEČJEG VRTIĆA STUPNIK</t>
  </si>
  <si>
    <t>PREDŠKOLA STUPNIK</t>
  </si>
  <si>
    <t>PREDŠKOLA OSTALE</t>
  </si>
  <si>
    <t>Rashodi protokola - cvijeće</t>
  </si>
  <si>
    <t>Promidžbeni materijali</t>
  </si>
  <si>
    <t>Ugovor o djelu</t>
  </si>
  <si>
    <t>Tekuće pomoći iz državnog proračuna temeljemprijenosa EU sredstava</t>
  </si>
  <si>
    <t>Kapitalne pomoći iz državnog proračuna temeljemprijenosa EU sredstav</t>
  </si>
  <si>
    <t>Tekuće donacije od trgovačkih društava</t>
  </si>
  <si>
    <t>Kapitalne donacije od trgovačkih društava</t>
  </si>
  <si>
    <t>Prihodi iz nadležnog proračuna za financiranjerashoda za nabavu nefinancijske imovine</t>
  </si>
  <si>
    <t>3121</t>
  </si>
  <si>
    <t>3132</t>
  </si>
  <si>
    <t>3211</t>
  </si>
  <si>
    <t>3212</t>
  </si>
  <si>
    <t>3213</t>
  </si>
  <si>
    <t>3214</t>
  </si>
  <si>
    <t>3221</t>
  </si>
  <si>
    <t>3222</t>
  </si>
  <si>
    <t>3223</t>
  </si>
  <si>
    <t>3225</t>
  </si>
  <si>
    <t>3227</t>
  </si>
  <si>
    <t>3231</t>
  </si>
  <si>
    <t>3232</t>
  </si>
  <si>
    <t>3233</t>
  </si>
  <si>
    <t>3234</t>
  </si>
  <si>
    <t>3236</t>
  </si>
  <si>
    <t>3237</t>
  </si>
  <si>
    <t>3238</t>
  </si>
  <si>
    <t>3239</t>
  </si>
  <si>
    <t>3241</t>
  </si>
  <si>
    <t>3291</t>
  </si>
  <si>
    <t>3292</t>
  </si>
  <si>
    <t>3293</t>
  </si>
  <si>
    <t>3431</t>
  </si>
  <si>
    <t>3835</t>
  </si>
  <si>
    <t>4223</t>
  </si>
  <si>
    <t>4227</t>
  </si>
  <si>
    <t>Field3</t>
  </si>
  <si>
    <t>program</t>
  </si>
  <si>
    <t>Dvo</t>
  </si>
  <si>
    <t>Naziv</t>
  </si>
  <si>
    <t>ROpcina</t>
  </si>
  <si>
    <t>IOpcina</t>
  </si>
  <si>
    <t>oriovac-redovni</t>
  </si>
  <si>
    <t>31</t>
  </si>
  <si>
    <t>3111</t>
  </si>
  <si>
    <t>32</t>
  </si>
  <si>
    <t>Naknade troškova osobama izvan radnog odnosa</t>
  </si>
  <si>
    <t>Naknade za rad predstavničkih i izvršnih tijela, povjerenstava i slično</t>
  </si>
  <si>
    <t>38</t>
  </si>
  <si>
    <t>Ostale kazne</t>
  </si>
  <si>
    <t>42</t>
  </si>
  <si>
    <t>Uređaji, strojevi i oprema za ostale namjene</t>
  </si>
  <si>
    <t>RRod</t>
  </si>
  <si>
    <t>Irod</t>
  </si>
  <si>
    <t>Usluge promidžbe i informiranja</t>
  </si>
  <si>
    <t>34</t>
  </si>
  <si>
    <t>Re</t>
  </si>
  <si>
    <t>IE</t>
  </si>
  <si>
    <t>ROO</t>
  </si>
  <si>
    <t>IOO</t>
  </si>
  <si>
    <t>predškola - ostala</t>
  </si>
  <si>
    <t>predškola - stupnik</t>
  </si>
  <si>
    <t>predškola oriovac</t>
  </si>
  <si>
    <t>RM</t>
  </si>
  <si>
    <t>IM</t>
  </si>
  <si>
    <t>redovni stupnik</t>
  </si>
  <si>
    <t>Pomoći EU</t>
  </si>
  <si>
    <t>SumOfReb23</t>
  </si>
  <si>
    <t>SumOfIzv23</t>
  </si>
  <si>
    <t>IZVORNI PLAN ILI REBALANS 2024.*</t>
  </si>
  <si>
    <t xml:space="preserve"> IZVRŠENJE 
2024. </t>
  </si>
  <si>
    <t xml:space="preserve">OSTVARENJE/IZVRŠENJE 
2023. </t>
  </si>
  <si>
    <t>OSTVARENJE/IZVRŠENJE 
2024.</t>
  </si>
  <si>
    <t>IZVJEŠTAJ O IZVRŠENJU FINANCIJSKOG PLANA PRORAČUNSKOG KORISNIKA JEDINICE LOKALNE I PODRUČNE (REGIONALNE) SAMOUPRAVE ZA  2024.  za period siječanj - lipanj</t>
  </si>
  <si>
    <t>DV Oriovac</t>
  </si>
  <si>
    <t>3224</t>
  </si>
  <si>
    <t>3235</t>
  </si>
  <si>
    <t>Zakupnine i najamnine</t>
  </si>
  <si>
    <t>3295</t>
  </si>
  <si>
    <t>4221</t>
  </si>
  <si>
    <t>Predškola Oriovac</t>
  </si>
  <si>
    <t>Fiancijski rashodi</t>
  </si>
  <si>
    <t xml:space="preserve">Ostali rashodi  </t>
  </si>
  <si>
    <t>Rasogi za nabavu D. Imovine</t>
  </si>
  <si>
    <t>REDOVNA DJELATNOST DJEČJEG VRTIĆA BRODSKI STUPNIK</t>
  </si>
  <si>
    <t>Predškola Stupnik</t>
  </si>
  <si>
    <t>Predškola Ostalo</t>
  </si>
  <si>
    <t>Najamnie ostale</t>
  </si>
  <si>
    <t>Rashodi za usluge</t>
  </si>
  <si>
    <t>Pomoći nenandležnog proračuna</t>
  </si>
  <si>
    <t>Pomoć nenadležnog proračuna</t>
  </si>
  <si>
    <t>Pomožo nenadležnog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</si>
</sst>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2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0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1">
    <xf numFmtId="0" fontId="0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</cellStyleXfs>
  <cellXfs count="262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0" fillId="0" borderId="3" xfId="0" applyNumberFormat="1" applyBorder="1"/>
    <xf numFmtId="4" fontId="0" fillId="0" borderId="3" xfId="0" applyNumberFormat="1" applyBorder="1"/>
    <xf numFmtId="3" fontId="3" fillId="5" borderId="3" xfId="0" applyNumberFormat="1" applyFont="1" applyFill="1" applyBorder="1" applyAlignment="1">
      <alignment horizontal="left" vertical="center"/>
    </xf>
    <xf numFmtId="3" fontId="3" fillId="6" borderId="3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left" vertical="center"/>
    </xf>
    <xf numFmtId="0" fontId="11" fillId="7" borderId="3" xfId="0" applyNumberFormat="1" applyFont="1" applyFill="1" applyBorder="1" applyAlignment="1" applyProtection="1">
      <alignment horizontal="left" vertical="center"/>
    </xf>
    <xf numFmtId="0" fontId="11" fillId="7" borderId="3" xfId="0" applyNumberFormat="1" applyFont="1" applyFill="1" applyBorder="1" applyAlignment="1" applyProtection="1">
      <alignment vertical="center" wrapText="1"/>
    </xf>
    <xf numFmtId="3" fontId="3" fillId="7" borderId="3" xfId="0" applyNumberFormat="1" applyFont="1" applyFill="1" applyBorder="1" applyAlignment="1">
      <alignment horizontal="right"/>
    </xf>
    <xf numFmtId="4" fontId="0" fillId="7" borderId="3" xfId="0" applyNumberFormat="1" applyFill="1" applyBorder="1"/>
    <xf numFmtId="0" fontId="11" fillId="7" borderId="3" xfId="0" applyNumberFormat="1" applyFont="1" applyFill="1" applyBorder="1" applyAlignment="1" applyProtection="1">
      <alignment horizontal="left" vertical="center" wrapText="1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3" fontId="3" fillId="8" borderId="3" xfId="0" applyNumberFormat="1" applyFont="1" applyFill="1" applyBorder="1" applyAlignment="1">
      <alignment horizontal="right"/>
    </xf>
    <xf numFmtId="4" fontId="0" fillId="8" borderId="3" xfId="0" applyNumberFormat="1" applyFill="1" applyBorder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" fillId="5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20" fillId="9" borderId="6" xfId="1" applyFont="1" applyFill="1" applyBorder="1" applyAlignment="1">
      <alignment horizontal="center"/>
    </xf>
    <xf numFmtId="0" fontId="20" fillId="0" borderId="7" xfId="1" applyFont="1" applyFill="1" applyBorder="1" applyAlignment="1">
      <alignment wrapText="1"/>
    </xf>
    <xf numFmtId="0" fontId="20" fillId="0" borderId="7" xfId="1" applyFont="1" applyFill="1" applyBorder="1" applyAlignment="1">
      <alignment horizontal="right" wrapText="1"/>
    </xf>
    <xf numFmtId="0" fontId="19" fillId="9" borderId="6" xfId="2" applyFont="1" applyFill="1" applyBorder="1" applyAlignment="1">
      <alignment horizontal="center"/>
    </xf>
    <xf numFmtId="0" fontId="19" fillId="0" borderId="7" xfId="2" applyFont="1" applyFill="1" applyBorder="1" applyAlignment="1">
      <alignment wrapText="1"/>
    </xf>
    <xf numFmtId="0" fontId="19" fillId="0" borderId="7" xfId="2" applyFont="1" applyFill="1" applyBorder="1" applyAlignment="1">
      <alignment horizontal="right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4" fontId="22" fillId="6" borderId="4" xfId="0" applyNumberFormat="1" applyFont="1" applyFill="1" applyBorder="1" applyAlignment="1">
      <alignment horizontal="right" vertical="center"/>
    </xf>
    <xf numFmtId="4" fontId="22" fillId="2" borderId="4" xfId="0" applyNumberFormat="1" applyFont="1" applyFill="1" applyBorder="1" applyAlignment="1">
      <alignment horizontal="right" vertical="center"/>
    </xf>
    <xf numFmtId="4" fontId="22" fillId="2" borderId="3" xfId="0" applyNumberFormat="1" applyFont="1" applyFill="1" applyBorder="1" applyAlignment="1">
      <alignment horizontal="right" vertical="center"/>
    </xf>
    <xf numFmtId="4" fontId="22" fillId="5" borderId="4" xfId="0" applyNumberFormat="1" applyFont="1" applyFill="1" applyBorder="1" applyAlignment="1">
      <alignment horizontal="right" vertical="center"/>
    </xf>
    <xf numFmtId="4" fontId="22" fillId="3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23" fillId="0" borderId="7" xfId="1" applyNumberFormat="1" applyFont="1" applyFill="1" applyBorder="1" applyAlignment="1">
      <alignment horizontal="right" wrapText="1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22" fillId="6" borderId="4" xfId="0" applyNumberFormat="1" applyFont="1" applyFill="1" applyBorder="1" applyAlignment="1" applyProtection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2" fillId="5" borderId="4" xfId="0" applyNumberFormat="1" applyFont="1" applyFill="1" applyBorder="1" applyAlignment="1" applyProtection="1">
      <alignment horizontal="left" vertical="center" wrapText="1"/>
    </xf>
    <xf numFmtId="0" fontId="22" fillId="3" borderId="4" xfId="0" applyNumberFormat="1" applyFont="1" applyFill="1" applyBorder="1" applyAlignment="1" applyProtection="1">
      <alignment horizontal="left" vertical="center" wrapText="1"/>
    </xf>
    <xf numFmtId="0" fontId="25" fillId="4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0" borderId="7" xfId="1" applyFont="1" applyFill="1" applyBorder="1" applyAlignment="1">
      <alignment wrapText="1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2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/>
    <xf numFmtId="0" fontId="20" fillId="0" borderId="8" xfId="1" applyFont="1" applyFill="1" applyBorder="1" applyAlignment="1">
      <alignment wrapText="1"/>
    </xf>
    <xf numFmtId="0" fontId="22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left" vertical="center" wrapText="1"/>
    </xf>
    <xf numFmtId="0" fontId="22" fillId="5" borderId="11" xfId="0" applyNumberFormat="1" applyFont="1" applyFill="1" applyBorder="1" applyAlignment="1" applyProtection="1">
      <alignment horizontal="center" vertical="center" wrapText="1"/>
    </xf>
    <xf numFmtId="0" fontId="3" fillId="5" borderId="12" xfId="0" applyNumberFormat="1" applyFont="1" applyFill="1" applyBorder="1" applyAlignment="1" applyProtection="1">
      <alignment horizontal="left" vertical="center" wrapText="1"/>
    </xf>
    <xf numFmtId="0" fontId="22" fillId="3" borderId="11" xfId="0" applyNumberFormat="1" applyFont="1" applyFill="1" applyBorder="1" applyAlignment="1" applyProtection="1">
      <alignment horizontal="center" vertical="center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6" fillId="4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left" vertical="center" wrapText="1"/>
    </xf>
    <xf numFmtId="0" fontId="23" fillId="0" borderId="15" xfId="1" applyFont="1" applyFill="1" applyBorder="1" applyAlignment="1">
      <alignment horizont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22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20" fillId="0" borderId="16" xfId="1" applyFont="1" applyFill="1" applyBorder="1" applyAlignment="1">
      <alignment wrapText="1"/>
    </xf>
    <xf numFmtId="4" fontId="26" fillId="0" borderId="0" xfId="0" applyNumberFormat="1" applyFont="1"/>
    <xf numFmtId="0" fontId="26" fillId="0" borderId="0" xfId="0" applyFont="1"/>
    <xf numFmtId="3" fontId="0" fillId="0" borderId="0" xfId="0" applyNumberFormat="1"/>
    <xf numFmtId="0" fontId="20" fillId="9" borderId="6" xfId="3" applyFont="1" applyFill="1" applyBorder="1" applyAlignment="1">
      <alignment horizontal="center"/>
    </xf>
    <xf numFmtId="0" fontId="20" fillId="0" borderId="7" xfId="3" applyFont="1" applyFill="1" applyBorder="1" applyAlignment="1">
      <alignment wrapText="1"/>
    </xf>
    <xf numFmtId="0" fontId="20" fillId="0" borderId="7" xfId="3" applyFont="1" applyFill="1" applyBorder="1" applyAlignment="1">
      <alignment horizontal="right" wrapText="1"/>
    </xf>
    <xf numFmtId="4" fontId="3" fillId="7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left" vertical="center"/>
    </xf>
    <xf numFmtId="0" fontId="1" fillId="0" borderId="0" xfId="0" applyFont="1"/>
    <xf numFmtId="0" fontId="19" fillId="9" borderId="6" xfId="4" applyFont="1" applyFill="1" applyBorder="1" applyAlignment="1">
      <alignment horizontal="center"/>
    </xf>
    <xf numFmtId="0" fontId="19" fillId="0" borderId="7" xfId="4" applyFont="1" applyFill="1" applyBorder="1" applyAlignment="1">
      <alignment horizontal="right" wrapText="1"/>
    </xf>
    <xf numFmtId="3" fontId="27" fillId="2" borderId="3" xfId="0" applyNumberFormat="1" applyFont="1" applyFill="1" applyBorder="1" applyAlignment="1">
      <alignment horizontal="left" vertical="center"/>
    </xf>
    <xf numFmtId="0" fontId="28" fillId="3" borderId="11" xfId="0" applyNumberFormat="1" applyFont="1" applyFill="1" applyBorder="1" applyAlignment="1" applyProtection="1">
      <alignment horizontal="center" vertical="center" wrapText="1"/>
    </xf>
    <xf numFmtId="4" fontId="28" fillId="3" borderId="4" xfId="0" applyNumberFormat="1" applyFont="1" applyFill="1" applyBorder="1" applyAlignment="1">
      <alignment horizontal="right" vertical="center"/>
    </xf>
    <xf numFmtId="0" fontId="14" fillId="4" borderId="11" xfId="0" applyNumberFormat="1" applyFont="1" applyFill="1" applyBorder="1" applyAlignment="1" applyProtection="1">
      <alignment horizontal="center" vertical="center" wrapText="1"/>
    </xf>
    <xf numFmtId="4" fontId="14" fillId="4" borderId="4" xfId="0" applyNumberFormat="1" applyFont="1" applyFill="1" applyBorder="1" applyAlignment="1">
      <alignment horizontal="right" vertical="center"/>
    </xf>
    <xf numFmtId="4" fontId="14" fillId="3" borderId="3" xfId="0" applyNumberFormat="1" applyFont="1" applyFill="1" applyBorder="1" applyAlignment="1" applyProtection="1">
      <alignment horizontal="right" vertical="center" wrapText="1"/>
    </xf>
    <xf numFmtId="0" fontId="14" fillId="2" borderId="13" xfId="0" applyNumberFormat="1" applyFont="1" applyFill="1" applyBorder="1" applyAlignment="1" applyProtection="1">
      <alignment horizontal="center" vertical="center" wrapText="1"/>
    </xf>
    <xf numFmtId="0" fontId="29" fillId="0" borderId="3" xfId="0" applyFont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right" vertical="center"/>
    </xf>
    <xf numFmtId="0" fontId="30" fillId="0" borderId="0" xfId="0" applyFont="1" applyFill="1" applyAlignment="1">
      <alignment horizontal="left"/>
    </xf>
    <xf numFmtId="0" fontId="30" fillId="0" borderId="0" xfId="0" applyFont="1" applyFill="1" applyAlignment="1">
      <alignment horizontal="right"/>
    </xf>
    <xf numFmtId="0" fontId="30" fillId="0" borderId="7" xfId="0" applyFont="1" applyFill="1" applyBorder="1" applyAlignment="1">
      <alignment horizontal="right"/>
    </xf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right"/>
    </xf>
    <xf numFmtId="0" fontId="31" fillId="0" borderId="7" xfId="0" applyFont="1" applyFill="1" applyBorder="1" applyAlignment="1">
      <alignment horizontal="right"/>
    </xf>
    <xf numFmtId="0" fontId="32" fillId="0" borderId="0" xfId="0" applyFont="1" applyFill="1" applyAlignment="1">
      <alignment horizontal="left"/>
    </xf>
    <xf numFmtId="0" fontId="33" fillId="0" borderId="0" xfId="0" applyFont="1"/>
    <xf numFmtId="4" fontId="14" fillId="4" borderId="4" xfId="0" applyNumberFormat="1" applyFont="1" applyFill="1" applyBorder="1" applyAlignment="1" applyProtection="1">
      <alignment horizontal="center" vertical="center" wrapText="1"/>
    </xf>
    <xf numFmtId="0" fontId="31" fillId="2" borderId="0" xfId="0" applyFont="1" applyFill="1" applyAlignment="1">
      <alignment horizontal="left"/>
    </xf>
    <xf numFmtId="0" fontId="31" fillId="2" borderId="0" xfId="0" applyFont="1" applyFill="1" applyAlignment="1">
      <alignment horizontal="right"/>
    </xf>
    <xf numFmtId="0" fontId="31" fillId="2" borderId="7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4" fontId="0" fillId="0" borderId="0" xfId="0" applyNumberFormat="1"/>
    <xf numFmtId="0" fontId="19" fillId="0" borderId="7" xfId="5" applyFont="1" applyFill="1" applyBorder="1" applyAlignment="1">
      <alignment horizontal="right" wrapText="1"/>
    </xf>
    <xf numFmtId="0" fontId="19" fillId="0" borderId="7" xfId="6" applyFont="1" applyFill="1" applyBorder="1" applyAlignment="1">
      <alignment horizontal="right" wrapText="1"/>
    </xf>
    <xf numFmtId="0" fontId="19" fillId="0" borderId="7" xfId="7" applyFont="1" applyFill="1" applyBorder="1" applyAlignment="1">
      <alignment horizontal="right" wrapText="1"/>
    </xf>
    <xf numFmtId="0" fontId="3" fillId="0" borderId="0" xfId="7"/>
    <xf numFmtId="3" fontId="19" fillId="0" borderId="7" xfId="7" applyNumberFormat="1" applyFont="1" applyFill="1" applyBorder="1" applyAlignment="1">
      <alignment horizontal="right" wrapText="1"/>
    </xf>
    <xf numFmtId="0" fontId="20" fillId="0" borderId="7" xfId="8" applyFont="1" applyFill="1" applyBorder="1" applyAlignment="1">
      <alignment wrapText="1"/>
    </xf>
    <xf numFmtId="0" fontId="20" fillId="0" borderId="7" xfId="8" applyFont="1" applyFill="1" applyBorder="1" applyAlignment="1">
      <alignment horizontal="right" wrapText="1"/>
    </xf>
    <xf numFmtId="0" fontId="21" fillId="0" borderId="0" xfId="8"/>
    <xf numFmtId="0" fontId="20" fillId="0" borderId="7" xfId="9" applyFont="1" applyFill="1" applyBorder="1" applyAlignment="1">
      <alignment horizontal="right" wrapText="1"/>
    </xf>
    <xf numFmtId="0" fontId="18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5" fillId="0" borderId="0" xfId="0" applyFont="1" applyFill="1" applyAlignment="1">
      <alignment horizontal="right"/>
    </xf>
    <xf numFmtId="0" fontId="35" fillId="0" borderId="7" xfId="0" applyFont="1" applyFill="1" applyBorder="1" applyAlignment="1">
      <alignment horizontal="right"/>
    </xf>
    <xf numFmtId="0" fontId="36" fillId="2" borderId="12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Alignment="1">
      <alignment horizontal="left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Alignment="1">
      <alignment horizontal="right"/>
    </xf>
    <xf numFmtId="0" fontId="37" fillId="0" borderId="7" xfId="0" applyFont="1" applyFill="1" applyBorder="1" applyAlignment="1">
      <alignment horizontal="right"/>
    </xf>
    <xf numFmtId="0" fontId="17" fillId="2" borderId="12" xfId="0" applyNumberFormat="1" applyFont="1" applyFill="1" applyBorder="1" applyAlignment="1" applyProtection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/>
    <xf numFmtId="0" fontId="19" fillId="0" borderId="7" xfId="10" applyFont="1" applyFill="1" applyBorder="1" applyAlignment="1">
      <alignment wrapText="1"/>
    </xf>
    <xf numFmtId="0" fontId="3" fillId="0" borderId="0" xfId="10"/>
    <xf numFmtId="0" fontId="19" fillId="0" borderId="7" xfId="10" applyFont="1" applyFill="1" applyBorder="1" applyAlignment="1">
      <alignment horizontal="right" wrapText="1"/>
    </xf>
    <xf numFmtId="0" fontId="38" fillId="0" borderId="7" xfId="10" applyFont="1" applyFill="1" applyBorder="1" applyAlignment="1">
      <alignment horizontal="right" wrapText="1"/>
    </xf>
    <xf numFmtId="4" fontId="36" fillId="0" borderId="7" xfId="1" applyNumberFormat="1" applyFont="1" applyFill="1" applyBorder="1" applyAlignment="1">
      <alignment horizontal="right" wrapText="1"/>
    </xf>
    <xf numFmtId="0" fontId="36" fillId="0" borderId="7" xfId="10" applyFont="1" applyFill="1" applyBorder="1" applyAlignment="1">
      <alignment wrapText="1"/>
    </xf>
    <xf numFmtId="0" fontId="36" fillId="0" borderId="7" xfId="10" applyFont="1" applyFill="1" applyBorder="1" applyAlignment="1">
      <alignment horizontal="right" wrapText="1"/>
    </xf>
    <xf numFmtId="0" fontId="3" fillId="0" borderId="0" xfId="10" applyFont="1"/>
    <xf numFmtId="4" fontId="2" fillId="2" borderId="3" xfId="0" applyNumberFormat="1" applyFont="1" applyFill="1" applyBorder="1" applyAlignment="1"/>
    <xf numFmtId="0" fontId="39" fillId="0" borderId="0" xfId="0" applyFont="1" applyAlignment="1"/>
    <xf numFmtId="3" fontId="5" fillId="2" borderId="4" xfId="0" applyNumberFormat="1" applyFont="1" applyFill="1" applyBorder="1" applyAlignment="1">
      <alignment horizontal="right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6" fillId="2" borderId="18" xfId="0" applyNumberFormat="1" applyFont="1" applyFill="1" applyBorder="1" applyAlignment="1" applyProtection="1">
      <alignment horizontal="left" vertical="center" wrapText="1"/>
    </xf>
    <xf numFmtId="0" fontId="6" fillId="2" borderId="19" xfId="0" applyNumberFormat="1" applyFont="1" applyFill="1" applyBorder="1" applyAlignment="1" applyProtection="1">
      <alignment horizontal="left" vertical="center" wrapText="1"/>
    </xf>
    <xf numFmtId="0" fontId="5" fillId="2" borderId="19" xfId="0" applyNumberFormat="1" applyFont="1" applyFill="1" applyBorder="1" applyAlignment="1" applyProtection="1">
      <alignment horizontal="left" vertical="center" wrapText="1"/>
    </xf>
    <xf numFmtId="4" fontId="5" fillId="2" borderId="19" xfId="0" applyNumberFormat="1" applyFont="1" applyFill="1" applyBorder="1" applyAlignment="1">
      <alignment horizontal="right" vertical="center"/>
    </xf>
    <xf numFmtId="0" fontId="22" fillId="2" borderId="20" xfId="0" applyNumberFormat="1" applyFont="1" applyFill="1" applyBorder="1" applyAlignment="1" applyProtection="1">
      <alignment horizontal="center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4" fontId="22" fillId="2" borderId="22" xfId="0" applyNumberFormat="1" applyFont="1" applyFill="1" applyBorder="1" applyAlignment="1">
      <alignment horizontal="right" vertical="center"/>
    </xf>
    <xf numFmtId="4" fontId="22" fillId="2" borderId="23" xfId="0" applyNumberFormat="1" applyFont="1" applyFill="1" applyBorder="1" applyAlignment="1">
      <alignment horizontal="right" vertical="center"/>
    </xf>
    <xf numFmtId="0" fontId="38" fillId="0" borderId="3" xfId="10" applyFont="1" applyFill="1" applyBorder="1" applyAlignment="1">
      <alignment wrapText="1"/>
    </xf>
    <xf numFmtId="0" fontId="1" fillId="0" borderId="3" xfId="0" applyFont="1" applyBorder="1" applyAlignment="1">
      <alignment horizontal="left" vertical="center"/>
    </xf>
    <xf numFmtId="0" fontId="38" fillId="0" borderId="3" xfId="10" applyFont="1" applyFill="1" applyBorder="1" applyAlignment="1">
      <alignment horizontal="right" wrapText="1"/>
    </xf>
    <xf numFmtId="0" fontId="19" fillId="0" borderId="3" xfId="10" applyFont="1" applyFill="1" applyBorder="1" applyAlignment="1">
      <alignment wrapText="1"/>
    </xf>
    <xf numFmtId="0" fontId="19" fillId="0" borderId="3" xfId="10" applyFont="1" applyFill="1" applyBorder="1" applyAlignment="1">
      <alignment horizontal="right" wrapText="1"/>
    </xf>
    <xf numFmtId="0" fontId="3" fillId="0" borderId="3" xfId="10" applyFont="1" applyBorder="1"/>
    <xf numFmtId="0" fontId="24" fillId="0" borderId="23" xfId="0" applyFont="1" applyBorder="1" applyAlignment="1">
      <alignment horizontal="left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0" borderId="3" xfId="10" applyBorder="1"/>
    <xf numFmtId="4" fontId="38" fillId="0" borderId="3" xfId="10" applyNumberFormat="1" applyFont="1" applyFill="1" applyBorder="1" applyAlignment="1">
      <alignment horizontal="right" wrapText="1"/>
    </xf>
    <xf numFmtId="4" fontId="6" fillId="0" borderId="3" xfId="10" applyNumberFormat="1" applyFont="1" applyBorder="1"/>
    <xf numFmtId="4" fontId="38" fillId="0" borderId="7" xfId="10" applyNumberFormat="1" applyFont="1" applyFill="1" applyBorder="1" applyAlignment="1">
      <alignment horizontal="right" wrapText="1"/>
    </xf>
    <xf numFmtId="0" fontId="5" fillId="2" borderId="24" xfId="0" applyNumberFormat="1" applyFont="1" applyFill="1" applyBorder="1" applyAlignment="1" applyProtection="1">
      <alignment horizontal="center" vertical="center" wrapText="1"/>
    </xf>
    <xf numFmtId="0" fontId="6" fillId="2" borderId="25" xfId="0" applyNumberFormat="1" applyFont="1" applyFill="1" applyBorder="1" applyAlignment="1" applyProtection="1">
      <alignment horizontal="left" vertical="center" wrapText="1"/>
    </xf>
    <xf numFmtId="0" fontId="6" fillId="2" borderId="22" xfId="0" applyNumberFormat="1" applyFont="1" applyFill="1" applyBorder="1" applyAlignment="1" applyProtection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4" fontId="5" fillId="2" borderId="22" xfId="0" applyNumberFormat="1" applyFont="1" applyFill="1" applyBorder="1" applyAlignment="1">
      <alignment horizontal="right" vertical="center"/>
    </xf>
    <xf numFmtId="4" fontId="19" fillId="0" borderId="3" xfId="10" applyNumberFormat="1" applyFont="1" applyFill="1" applyBorder="1" applyAlignment="1">
      <alignment horizontal="right" wrapText="1"/>
    </xf>
    <xf numFmtId="4" fontId="3" fillId="0" borderId="3" xfId="10" applyNumberFormat="1" applyBorder="1"/>
    <xf numFmtId="0" fontId="22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/>
    </xf>
    <xf numFmtId="0" fontId="19" fillId="0" borderId="26" xfId="10" applyFont="1" applyFill="1" applyBorder="1" applyAlignment="1">
      <alignment wrapText="1"/>
    </xf>
    <xf numFmtId="0" fontId="17" fillId="2" borderId="21" xfId="0" applyNumberFormat="1" applyFont="1" applyFill="1" applyBorder="1" applyAlignment="1" applyProtection="1">
      <alignment horizontal="center" vertical="center" wrapText="1"/>
    </xf>
    <xf numFmtId="0" fontId="17" fillId="2" borderId="22" xfId="0" applyNumberFormat="1" applyFont="1" applyFill="1" applyBorder="1" applyAlignment="1" applyProtection="1">
      <alignment horizontal="center" vertical="center" wrapText="1"/>
    </xf>
    <xf numFmtId="0" fontId="37" fillId="0" borderId="27" xfId="0" applyFont="1" applyFill="1" applyBorder="1" applyAlignment="1">
      <alignment horizontal="right"/>
    </xf>
    <xf numFmtId="0" fontId="17" fillId="2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3" fillId="6" borderId="9" xfId="0" applyNumberFormat="1" applyFont="1" applyFill="1" applyBorder="1" applyAlignment="1" applyProtection="1">
      <alignment horizontal="left" vertical="center" wrapText="1"/>
    </xf>
    <xf numFmtId="0" fontId="3" fillId="6" borderId="10" xfId="0" applyNumberFormat="1" applyFont="1" applyFill="1" applyBorder="1" applyAlignment="1" applyProtection="1">
      <alignment horizontal="left" vertical="center" wrapText="1"/>
    </xf>
    <xf numFmtId="0" fontId="3" fillId="6" borderId="4" xfId="0" applyNumberFormat="1" applyFont="1" applyFill="1" applyBorder="1" applyAlignment="1" applyProtection="1">
      <alignment horizontal="left" vertical="center" wrapText="1"/>
    </xf>
  </cellXfs>
  <cellStyles count="11">
    <cellStyle name="Normal" xfId="0" builtinId="0"/>
    <cellStyle name="Normal_Programska klasifikacija-6_1" xfId="10" xr:uid="{00000000-0005-0000-0000-000001000000}"/>
    <cellStyle name="Normal_Račun prihoda i rashoda" xfId="3" xr:uid="{00000000-0005-0000-0000-000002000000}"/>
    <cellStyle name="Normal_Račun prihoda i rashoda_1" xfId="4" xr:uid="{00000000-0005-0000-0000-000003000000}"/>
    <cellStyle name="Normal_Račun prihoda i rashoda-2" xfId="7" xr:uid="{00000000-0005-0000-0000-000004000000}"/>
    <cellStyle name="Normal_Račun prihoda i rashoda-2_1" xfId="9" xr:uid="{00000000-0005-0000-0000-000005000000}"/>
    <cellStyle name="Normal_Rashodi i prihodi prema izvo-3" xfId="6" xr:uid="{00000000-0005-0000-0000-000006000000}"/>
    <cellStyle name="Normal_Rashodi i prihodi prema izvo-3_1" xfId="8" xr:uid="{00000000-0005-0000-0000-000007000000}"/>
    <cellStyle name="Normal_Rashodi prema funkcijskoj k -4" xfId="5" xr:uid="{00000000-0005-0000-0000-000008000000}"/>
    <cellStyle name="Normal_Sheet1" xfId="1" xr:uid="{00000000-0005-0000-0000-000009000000}"/>
    <cellStyle name="Normal_Sheet1_1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6"/>
  <sheetViews>
    <sheetView zoomScale="80" zoomScaleNormal="80" workbookViewId="0">
      <selection activeCell="H10" sqref="H10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227" t="s">
        <v>204</v>
      </c>
      <c r="C1" s="227"/>
      <c r="D1" s="227"/>
      <c r="E1" s="227"/>
      <c r="F1" s="227"/>
      <c r="G1" s="227"/>
      <c r="H1" s="227"/>
      <c r="I1" s="227"/>
      <c r="J1" s="227"/>
      <c r="K1" s="227"/>
    </row>
    <row r="2" spans="2:11" ht="18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 x14ac:dyDescent="0.25">
      <c r="B3" s="227" t="s">
        <v>11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2:11" ht="36" customHeight="1" x14ac:dyDescent="0.25">
      <c r="B4" s="244"/>
      <c r="C4" s="244"/>
      <c r="D4" s="244"/>
      <c r="E4" s="36"/>
      <c r="F4" s="36"/>
      <c r="G4" s="36"/>
      <c r="H4" s="36"/>
      <c r="I4" s="38"/>
      <c r="J4" s="38"/>
      <c r="K4" s="37"/>
    </row>
    <row r="5" spans="2:11" ht="18" customHeight="1" x14ac:dyDescent="0.25">
      <c r="B5" s="227" t="s">
        <v>43</v>
      </c>
      <c r="C5" s="227"/>
      <c r="D5" s="227"/>
      <c r="E5" s="227"/>
      <c r="F5" s="227"/>
      <c r="G5" s="227"/>
      <c r="H5" s="227"/>
      <c r="I5" s="227"/>
      <c r="J5" s="227"/>
      <c r="K5" s="227"/>
    </row>
    <row r="6" spans="2:11" ht="18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 x14ac:dyDescent="0.25">
      <c r="B7" s="238" t="s">
        <v>44</v>
      </c>
      <c r="C7" s="238"/>
      <c r="D7" s="238"/>
      <c r="E7" s="238"/>
      <c r="F7" s="238"/>
      <c r="G7" s="41"/>
      <c r="H7" s="41"/>
      <c r="I7" s="41"/>
      <c r="J7" s="42"/>
      <c r="K7" s="37"/>
    </row>
    <row r="8" spans="2:11" ht="25.5" x14ac:dyDescent="0.25">
      <c r="B8" s="239" t="s">
        <v>6</v>
      </c>
      <c r="C8" s="240"/>
      <c r="D8" s="240"/>
      <c r="E8" s="240"/>
      <c r="F8" s="241"/>
      <c r="G8" s="31" t="s">
        <v>202</v>
      </c>
      <c r="H8" s="31" t="s">
        <v>200</v>
      </c>
      <c r="I8" s="31" t="s">
        <v>203</v>
      </c>
      <c r="J8" s="1" t="s">
        <v>14</v>
      </c>
      <c r="K8" s="1" t="s">
        <v>34</v>
      </c>
    </row>
    <row r="9" spans="2:11" s="23" customFormat="1" ht="11.25" x14ac:dyDescent="0.2">
      <c r="B9" s="232">
        <v>1</v>
      </c>
      <c r="C9" s="232"/>
      <c r="D9" s="232"/>
      <c r="E9" s="232"/>
      <c r="F9" s="233"/>
      <c r="G9" s="22">
        <v>2</v>
      </c>
      <c r="H9" s="21">
        <v>3</v>
      </c>
      <c r="I9" s="21">
        <v>5</v>
      </c>
      <c r="J9" s="21" t="s">
        <v>16</v>
      </c>
      <c r="K9" s="21" t="s">
        <v>54</v>
      </c>
    </row>
    <row r="10" spans="2:11" x14ac:dyDescent="0.25">
      <c r="B10" s="234" t="s">
        <v>0</v>
      </c>
      <c r="C10" s="235"/>
      <c r="D10" s="235"/>
      <c r="E10" s="235"/>
      <c r="F10" s="236"/>
      <c r="G10" s="15">
        <f>SUM(G11:G12)</f>
        <v>565202.97</v>
      </c>
      <c r="H10" s="15">
        <f t="shared" ref="H10:I10" si="0">SUM(H11:H12)</f>
        <v>724737.90999999992</v>
      </c>
      <c r="I10" s="15">
        <f t="shared" si="0"/>
        <v>327893.73999999993</v>
      </c>
      <c r="J10" s="15">
        <f t="shared" ref="J10:J16" si="1">I10/G10*100</f>
        <v>58.013449575468421</v>
      </c>
      <c r="K10" s="15">
        <f t="shared" ref="K10:K16" si="2">I10/H10*100</f>
        <v>45.243078287432212</v>
      </c>
    </row>
    <row r="11" spans="2:11" x14ac:dyDescent="0.25">
      <c r="B11" s="237" t="s">
        <v>36</v>
      </c>
      <c r="C11" s="229"/>
      <c r="D11" s="229"/>
      <c r="E11" s="229"/>
      <c r="F11" s="231"/>
      <c r="G11" s="16">
        <f>' Račun prihoda i rashoda-2'!G11</f>
        <v>565202.97</v>
      </c>
      <c r="H11" s="16">
        <f>' Račun prihoda i rashoda-2'!H11</f>
        <v>724737.90999999992</v>
      </c>
      <c r="I11" s="16">
        <f>' Račun prihoda i rashoda-2'!I11</f>
        <v>327893.73999999993</v>
      </c>
      <c r="J11" s="16">
        <f t="shared" si="1"/>
        <v>58.013449575468421</v>
      </c>
      <c r="K11" s="16">
        <f t="shared" si="2"/>
        <v>45.243078287432212</v>
      </c>
    </row>
    <row r="12" spans="2:11" x14ac:dyDescent="0.25">
      <c r="B12" s="242" t="s">
        <v>41</v>
      </c>
      <c r="C12" s="231"/>
      <c r="D12" s="231"/>
      <c r="E12" s="231"/>
      <c r="F12" s="231"/>
      <c r="G12" s="16">
        <v>0</v>
      </c>
      <c r="H12" s="16">
        <v>0</v>
      </c>
      <c r="I12" s="16">
        <v>0</v>
      </c>
      <c r="J12" s="16" t="e">
        <f t="shared" si="1"/>
        <v>#DIV/0!</v>
      </c>
      <c r="K12" s="16" t="e">
        <f t="shared" si="2"/>
        <v>#DIV/0!</v>
      </c>
    </row>
    <row r="13" spans="2:11" x14ac:dyDescent="0.25">
      <c r="B13" s="17" t="s">
        <v>1</v>
      </c>
      <c r="C13" s="29"/>
      <c r="D13" s="29"/>
      <c r="E13" s="29"/>
      <c r="F13" s="29"/>
      <c r="G13" s="15"/>
      <c r="H13" s="15"/>
      <c r="I13" s="15"/>
      <c r="J13" s="15" t="e">
        <f t="shared" si="1"/>
        <v>#DIV/0!</v>
      </c>
      <c r="K13" s="15" t="e">
        <f t="shared" si="2"/>
        <v>#DIV/0!</v>
      </c>
    </row>
    <row r="14" spans="2:11" x14ac:dyDescent="0.25">
      <c r="B14" s="228" t="s">
        <v>37</v>
      </c>
      <c r="C14" s="229"/>
      <c r="D14" s="229"/>
      <c r="E14" s="229"/>
      <c r="F14" s="229"/>
      <c r="G14" s="16">
        <f>' Račun prihoda i rashoda-2'!G34</f>
        <v>593600.68799999985</v>
      </c>
      <c r="H14" s="16">
        <f>' Račun prihoda i rashoda-2'!H34</f>
        <v>797890.33</v>
      </c>
      <c r="I14" s="16">
        <f>' Račun prihoda i rashoda-2'!I34</f>
        <v>325365.17000000004</v>
      </c>
      <c r="J14" s="16">
        <f t="shared" si="1"/>
        <v>54.812128182708598</v>
      </c>
      <c r="K14" s="16">
        <f t="shared" si="2"/>
        <v>40.77818188371829</v>
      </c>
    </row>
    <row r="15" spans="2:11" x14ac:dyDescent="0.25">
      <c r="B15" s="230" t="s">
        <v>38</v>
      </c>
      <c r="C15" s="231"/>
      <c r="D15" s="231"/>
      <c r="E15" s="231"/>
      <c r="F15" s="231"/>
      <c r="G15" s="13">
        <f>' Račun prihoda i rashoda-2'!G81</f>
        <v>1096.18</v>
      </c>
      <c r="H15" s="13">
        <f>' Račun prihoda i rashoda-2'!H81</f>
        <v>1902.8</v>
      </c>
      <c r="I15" s="13">
        <f>' Račun prihoda i rashoda-2'!I81</f>
        <v>7999.88</v>
      </c>
      <c r="J15" s="16">
        <f t="shared" si="1"/>
        <v>729.79620135379218</v>
      </c>
      <c r="K15" s="16">
        <f t="shared" si="2"/>
        <v>420.42673954172801</v>
      </c>
    </row>
    <row r="16" spans="2:11" x14ac:dyDescent="0.25">
      <c r="B16" s="243" t="s">
        <v>45</v>
      </c>
      <c r="C16" s="235"/>
      <c r="D16" s="235"/>
      <c r="E16" s="235"/>
      <c r="F16" s="235"/>
      <c r="G16" s="15"/>
      <c r="H16" s="15"/>
      <c r="I16" s="14"/>
      <c r="J16" s="15" t="e">
        <f t="shared" si="1"/>
        <v>#DIV/0!</v>
      </c>
      <c r="K16" s="15" t="e">
        <f t="shared" si="2"/>
        <v>#DIV/0!</v>
      </c>
    </row>
    <row r="17" spans="1:42" ht="18" x14ac:dyDescent="0.25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 x14ac:dyDescent="0.25">
      <c r="B18" s="238" t="s">
        <v>46</v>
      </c>
      <c r="C18" s="238"/>
      <c r="D18" s="238"/>
      <c r="E18" s="238"/>
      <c r="F18" s="238"/>
      <c r="G18" s="43"/>
      <c r="H18" s="43"/>
      <c r="I18" s="44"/>
      <c r="J18" s="44"/>
      <c r="K18" s="44"/>
    </row>
    <row r="19" spans="1:42" ht="25.5" x14ac:dyDescent="0.25">
      <c r="B19" s="239" t="s">
        <v>6</v>
      </c>
      <c r="C19" s="240"/>
      <c r="D19" s="240"/>
      <c r="E19" s="240"/>
      <c r="F19" s="241"/>
      <c r="G19" s="31" t="s">
        <v>202</v>
      </c>
      <c r="H19" s="31" t="s">
        <v>200</v>
      </c>
      <c r="I19" s="31" t="s">
        <v>203</v>
      </c>
      <c r="J19" s="1" t="s">
        <v>14</v>
      </c>
      <c r="K19" s="1" t="s">
        <v>34</v>
      </c>
    </row>
    <row r="20" spans="1:42" s="23" customFormat="1" x14ac:dyDescent="0.25">
      <c r="B20" s="232">
        <v>1</v>
      </c>
      <c r="C20" s="232"/>
      <c r="D20" s="232"/>
      <c r="E20" s="232"/>
      <c r="F20" s="233"/>
      <c r="G20" s="22">
        <v>2</v>
      </c>
      <c r="H20" s="21">
        <v>3</v>
      </c>
      <c r="I20" s="21">
        <v>5</v>
      </c>
      <c r="J20" s="21" t="s">
        <v>16</v>
      </c>
      <c r="K20" s="21" t="s">
        <v>54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3"/>
      <c r="B21" s="237" t="s">
        <v>39</v>
      </c>
      <c r="C21" s="248"/>
      <c r="D21" s="248"/>
      <c r="E21" s="248"/>
      <c r="F21" s="249"/>
      <c r="G21" s="13">
        <f>'Račun financiranja '!G7</f>
        <v>0</v>
      </c>
      <c r="H21" s="13">
        <f>'Račun financiranja '!H7</f>
        <v>0</v>
      </c>
      <c r="I21" s="13">
        <f>'Račun financiranja '!I7</f>
        <v>0</v>
      </c>
      <c r="J21" s="16" t="e">
        <f>I21/G21*100</f>
        <v>#DIV/0!</v>
      </c>
      <c r="K21" s="16" t="e">
        <f>I21/H21*100</f>
        <v>#DIV/0!</v>
      </c>
    </row>
    <row r="22" spans="1:42" x14ac:dyDescent="0.25">
      <c r="A22" s="23"/>
      <c r="B22" s="237" t="s">
        <v>40</v>
      </c>
      <c r="C22" s="229"/>
      <c r="D22" s="229"/>
      <c r="E22" s="229"/>
      <c r="F22" s="229"/>
      <c r="G22" s="13">
        <f>'Račun financiranja '!G8</f>
        <v>0</v>
      </c>
      <c r="H22" s="13">
        <f>'Račun financiranja '!H8</f>
        <v>0</v>
      </c>
      <c r="I22" s="13">
        <f>'Račun financiranja '!I8</f>
        <v>0</v>
      </c>
      <c r="J22" s="16" t="e">
        <f>I22/G22*100</f>
        <v>#DIV/0!</v>
      </c>
      <c r="K22" s="16" t="e">
        <f>I22/H22*100</f>
        <v>#DIV/0!</v>
      </c>
    </row>
    <row r="23" spans="1:42" s="30" customFormat="1" ht="15" customHeight="1" x14ac:dyDescent="0.25">
      <c r="A23" s="23"/>
      <c r="B23" s="245" t="s">
        <v>42</v>
      </c>
      <c r="C23" s="246"/>
      <c r="D23" s="246"/>
      <c r="E23" s="246"/>
      <c r="F23" s="247"/>
      <c r="G23" s="15"/>
      <c r="H23" s="15"/>
      <c r="I23" s="15"/>
      <c r="J23" s="15" t="e">
        <f t="shared" ref="J23:J25" si="3">I23/G23*100</f>
        <v>#DIV/0!</v>
      </c>
      <c r="K23" s="15" t="e">
        <f t="shared" ref="K23:K25" si="4">I23/H23*100</f>
        <v>#DIV/0!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0" customFormat="1" ht="15" customHeight="1" x14ac:dyDescent="0.25">
      <c r="A24" s="23"/>
      <c r="B24" s="245" t="s">
        <v>47</v>
      </c>
      <c r="C24" s="246"/>
      <c r="D24" s="246"/>
      <c r="E24" s="246"/>
      <c r="F24" s="247"/>
      <c r="G24" s="15"/>
      <c r="H24" s="15"/>
      <c r="I24" s="15"/>
      <c r="J24" s="15" t="e">
        <f t="shared" si="3"/>
        <v>#DIV/0!</v>
      </c>
      <c r="K24" s="15" t="e">
        <f t="shared" si="4"/>
        <v>#DIV/0!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3"/>
      <c r="B25" s="243" t="s">
        <v>48</v>
      </c>
      <c r="C25" s="235"/>
      <c r="D25" s="235"/>
      <c r="E25" s="235"/>
      <c r="F25" s="235"/>
      <c r="G25" s="15"/>
      <c r="H25" s="15"/>
      <c r="I25" s="15"/>
      <c r="J25" s="15" t="e">
        <f t="shared" si="3"/>
        <v>#DIV/0!</v>
      </c>
      <c r="K25" s="15" t="e">
        <f t="shared" si="4"/>
        <v>#DIV/0!</v>
      </c>
    </row>
    <row r="26" spans="1:42" ht="15.75" x14ac:dyDescent="0.25">
      <c r="B26" s="45"/>
      <c r="C26" s="46"/>
      <c r="D26" s="46"/>
      <c r="E26" s="46"/>
      <c r="F26" s="46"/>
      <c r="G26" s="47"/>
      <c r="H26" s="47"/>
      <c r="I26" s="47"/>
      <c r="J26" s="47"/>
      <c r="K26" s="37"/>
    </row>
  </sheetData>
  <mergeCells count="21"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90"/>
  <sheetViews>
    <sheetView zoomScale="80" zoomScaleNormal="80" workbookViewId="0">
      <selection activeCell="E93" sqref="E93:AG10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8.140625" customWidth="1"/>
    <col min="6" max="6" width="44.7109375" customWidth="1"/>
    <col min="7" max="9" width="25.28515625" customWidth="1"/>
    <col min="10" max="11" width="15.7109375" customWidth="1"/>
    <col min="13" max="16" width="0" hidden="1" customWidth="1"/>
  </cols>
  <sheetData>
    <row r="1" spans="2:11" ht="18" customHeight="1" x14ac:dyDescent="0.25">
      <c r="B1" s="2"/>
      <c r="C1" s="2"/>
      <c r="D1" s="2"/>
      <c r="E1" s="12"/>
      <c r="F1" s="2"/>
      <c r="G1" s="2"/>
      <c r="H1" s="2"/>
      <c r="I1" s="2"/>
      <c r="J1" s="2"/>
    </row>
    <row r="2" spans="2:11" ht="15.75" customHeight="1" x14ac:dyDescent="0.25">
      <c r="B2" s="253" t="s">
        <v>11</v>
      </c>
      <c r="C2" s="253"/>
      <c r="D2" s="253"/>
      <c r="E2" s="253"/>
      <c r="F2" s="253"/>
      <c r="G2" s="253"/>
      <c r="H2" s="253"/>
      <c r="I2" s="253"/>
      <c r="J2" s="253"/>
      <c r="K2" s="253"/>
    </row>
    <row r="3" spans="2:11" ht="18" x14ac:dyDescent="0.25">
      <c r="B3" s="2"/>
      <c r="C3" s="2"/>
      <c r="D3" s="2"/>
      <c r="E3" s="12"/>
      <c r="F3" s="2"/>
      <c r="G3" s="2"/>
      <c r="H3" s="2"/>
      <c r="I3" s="3"/>
      <c r="J3" s="3"/>
    </row>
    <row r="4" spans="2:11" ht="18" customHeight="1" x14ac:dyDescent="0.25">
      <c r="B4" s="253" t="s">
        <v>49</v>
      </c>
      <c r="C4" s="253"/>
      <c r="D4" s="253"/>
      <c r="E4" s="253"/>
      <c r="F4" s="253"/>
      <c r="G4" s="253"/>
      <c r="H4" s="253"/>
      <c r="I4" s="253"/>
      <c r="J4" s="253"/>
      <c r="K4" s="253"/>
    </row>
    <row r="5" spans="2:11" ht="18" x14ac:dyDescent="0.25">
      <c r="B5" s="2"/>
      <c r="C5" s="2"/>
      <c r="D5" s="2"/>
      <c r="E5" s="12"/>
      <c r="F5" s="2"/>
      <c r="G5" s="2"/>
      <c r="H5" s="2"/>
      <c r="I5" s="3"/>
      <c r="J5" s="3"/>
    </row>
    <row r="6" spans="2:11" ht="15.75" customHeight="1" x14ac:dyDescent="0.25">
      <c r="B6" s="253" t="s">
        <v>15</v>
      </c>
      <c r="C6" s="253"/>
      <c r="D6" s="253"/>
      <c r="E6" s="253"/>
      <c r="F6" s="253"/>
      <c r="G6" s="253"/>
      <c r="H6" s="253"/>
      <c r="I6" s="253"/>
      <c r="J6" s="253"/>
      <c r="K6" s="253"/>
    </row>
    <row r="7" spans="2:11" ht="18" x14ac:dyDescent="0.25">
      <c r="B7" s="2"/>
      <c r="C7" s="2"/>
      <c r="D7" s="2"/>
      <c r="E7" s="12"/>
      <c r="F7" s="2"/>
      <c r="G7" s="2"/>
      <c r="H7" s="2"/>
      <c r="I7" s="3"/>
      <c r="J7" s="3"/>
    </row>
    <row r="8" spans="2:11" ht="25.5" x14ac:dyDescent="0.25">
      <c r="B8" s="250" t="s">
        <v>6</v>
      </c>
      <c r="C8" s="251"/>
      <c r="D8" s="251"/>
      <c r="E8" s="251"/>
      <c r="F8" s="252"/>
      <c r="G8" s="31" t="s">
        <v>202</v>
      </c>
      <c r="H8" s="31" t="s">
        <v>200</v>
      </c>
      <c r="I8" s="31" t="s">
        <v>203</v>
      </c>
      <c r="J8" s="31" t="s">
        <v>14</v>
      </c>
      <c r="K8" s="31" t="s">
        <v>34</v>
      </c>
    </row>
    <row r="9" spans="2:11" ht="16.5" customHeight="1" x14ac:dyDescent="0.25">
      <c r="B9" s="250">
        <v>1</v>
      </c>
      <c r="C9" s="251"/>
      <c r="D9" s="251"/>
      <c r="E9" s="251"/>
      <c r="F9" s="252"/>
      <c r="G9" s="31">
        <v>2</v>
      </c>
      <c r="H9" s="31">
        <v>3</v>
      </c>
      <c r="I9" s="31">
        <v>5</v>
      </c>
      <c r="J9" s="31" t="s">
        <v>16</v>
      </c>
      <c r="K9" s="31" t="s">
        <v>54</v>
      </c>
    </row>
    <row r="10" spans="2:11" x14ac:dyDescent="0.25">
      <c r="B10" s="5"/>
      <c r="C10" s="5"/>
      <c r="D10" s="5"/>
      <c r="E10" s="5"/>
      <c r="F10" s="5" t="s">
        <v>17</v>
      </c>
      <c r="G10" s="4"/>
      <c r="H10" s="4"/>
      <c r="I10" s="24"/>
      <c r="J10" s="51" t="e">
        <f t="shared" ref="J10:J12" si="0">I10/G10*100</f>
        <v>#DIV/0!</v>
      </c>
      <c r="K10" s="51" t="e">
        <f t="shared" ref="K10:K12" si="1">I10/H10*100</f>
        <v>#DIV/0!</v>
      </c>
    </row>
    <row r="11" spans="2:11" ht="15.75" customHeight="1" x14ac:dyDescent="0.25">
      <c r="B11" s="5">
        <v>6</v>
      </c>
      <c r="C11" s="5"/>
      <c r="D11" s="5"/>
      <c r="E11" s="5"/>
      <c r="F11" s="5" t="s">
        <v>2</v>
      </c>
      <c r="G11" s="4">
        <f>G12+G18+G25+G21</f>
        <v>565202.97</v>
      </c>
      <c r="H11" s="4">
        <f t="shared" ref="H11:I11" si="2">H12+H18+H25</f>
        <v>724737.90999999992</v>
      </c>
      <c r="I11" s="4">
        <f t="shared" si="2"/>
        <v>327893.73999999993</v>
      </c>
      <c r="J11" s="51">
        <f t="shared" si="0"/>
        <v>58.013449575468421</v>
      </c>
      <c r="K11" s="51">
        <f t="shared" si="1"/>
        <v>45.243078287432212</v>
      </c>
    </row>
    <row r="12" spans="2:11" ht="25.5" x14ac:dyDescent="0.25">
      <c r="B12" s="5"/>
      <c r="C12" s="10">
        <v>63</v>
      </c>
      <c r="D12" s="10"/>
      <c r="E12" s="10"/>
      <c r="F12" s="10" t="s">
        <v>18</v>
      </c>
      <c r="G12" s="4">
        <f>G13+G15</f>
        <v>186841.22</v>
      </c>
      <c r="H12" s="4">
        <f t="shared" ref="H12:I15" si="3">H13</f>
        <v>162858.71</v>
      </c>
      <c r="I12" s="4">
        <f t="shared" si="3"/>
        <v>82686.94</v>
      </c>
      <c r="J12" s="51">
        <f t="shared" si="0"/>
        <v>44.255191654175668</v>
      </c>
      <c r="K12" s="51">
        <f t="shared" si="1"/>
        <v>50.772193885116742</v>
      </c>
    </row>
    <row r="13" spans="2:11" ht="25.5" x14ac:dyDescent="0.25">
      <c r="B13" s="5"/>
      <c r="C13" s="10"/>
      <c r="D13" s="10">
        <v>636</v>
      </c>
      <c r="E13" s="10"/>
      <c r="F13" s="10" t="s">
        <v>126</v>
      </c>
      <c r="G13" s="4">
        <f>G14</f>
        <v>111593</v>
      </c>
      <c r="H13" s="4">
        <f t="shared" si="3"/>
        <v>162858.71</v>
      </c>
      <c r="I13" s="4">
        <f t="shared" si="3"/>
        <v>82686.94</v>
      </c>
      <c r="J13" s="51"/>
      <c r="K13" s="51"/>
    </row>
    <row r="14" spans="2:11" ht="25.5" x14ac:dyDescent="0.25">
      <c r="B14" s="6"/>
      <c r="C14" s="6"/>
      <c r="D14" s="6"/>
      <c r="E14" s="6">
        <v>6361</v>
      </c>
      <c r="F14" s="25" t="s">
        <v>90</v>
      </c>
      <c r="G14" s="50">
        <v>111593</v>
      </c>
      <c r="H14" s="4">
        <v>162858.71</v>
      </c>
      <c r="I14" s="162">
        <v>82686.94</v>
      </c>
      <c r="J14" s="51">
        <f>I14/G14*100</f>
        <v>74.096887797621719</v>
      </c>
      <c r="K14" s="51">
        <f>I14/H14*100</f>
        <v>50.772193885116742</v>
      </c>
    </row>
    <row r="15" spans="2:11" ht="25.5" x14ac:dyDescent="0.25">
      <c r="B15" s="5"/>
      <c r="C15" s="10"/>
      <c r="D15" s="10">
        <v>638</v>
      </c>
      <c r="E15" s="10"/>
      <c r="F15" s="10" t="s">
        <v>126</v>
      </c>
      <c r="G15" s="4">
        <f>G16+G17</f>
        <v>75248.22</v>
      </c>
      <c r="H15" s="4">
        <f t="shared" si="3"/>
        <v>0</v>
      </c>
      <c r="I15" s="4">
        <f t="shared" si="3"/>
        <v>0</v>
      </c>
      <c r="J15" s="51"/>
      <c r="K15" s="51"/>
    </row>
    <row r="16" spans="2:11" ht="30" customHeight="1" x14ac:dyDescent="0.25">
      <c r="B16" s="6"/>
      <c r="C16" s="6"/>
      <c r="D16" s="6"/>
      <c r="E16" s="6">
        <v>6381</v>
      </c>
      <c r="F16" s="25" t="s">
        <v>135</v>
      </c>
      <c r="G16" s="50">
        <v>75248.22</v>
      </c>
      <c r="H16" s="50"/>
      <c r="I16" s="50"/>
      <c r="J16" s="51">
        <f>I16/G16*100</f>
        <v>0</v>
      </c>
      <c r="K16" s="51" t="e">
        <f>I16/H16*100</f>
        <v>#DIV/0!</v>
      </c>
    </row>
    <row r="17" spans="2:11" ht="30" customHeight="1" x14ac:dyDescent="0.25">
      <c r="B17" s="6"/>
      <c r="C17" s="6"/>
      <c r="D17" s="6"/>
      <c r="E17" s="6">
        <v>6382</v>
      </c>
      <c r="F17" s="25" t="s">
        <v>136</v>
      </c>
      <c r="G17" s="50"/>
      <c r="H17" s="50"/>
      <c r="I17" s="50"/>
      <c r="J17" s="51" t="e">
        <f>I17/G17*100</f>
        <v>#DIV/0!</v>
      </c>
      <c r="K17" s="51" t="e">
        <f>I17/H17*100</f>
        <v>#DIV/0!</v>
      </c>
    </row>
    <row r="18" spans="2:11" ht="36" customHeight="1" x14ac:dyDescent="0.25">
      <c r="B18" s="6"/>
      <c r="C18" s="6">
        <v>65</v>
      </c>
      <c r="D18" s="7"/>
      <c r="E18" s="7"/>
      <c r="F18" s="10" t="s">
        <v>91</v>
      </c>
      <c r="G18" s="4">
        <f>G19</f>
        <v>107046.22</v>
      </c>
      <c r="H18" s="4">
        <f t="shared" ref="H18:I22" si="4">H19</f>
        <v>143469.4</v>
      </c>
      <c r="I18" s="4">
        <f t="shared" si="4"/>
        <v>68950.89999999998</v>
      </c>
      <c r="J18" s="51">
        <f t="shared" ref="J18:J29" si="5">I18/G18*100</f>
        <v>64.412269765340596</v>
      </c>
      <c r="K18" s="51">
        <f t="shared" ref="K18:K29" si="6">I18/H18*100</f>
        <v>48.059655926629638</v>
      </c>
    </row>
    <row r="19" spans="2:11" x14ac:dyDescent="0.25">
      <c r="B19" s="6"/>
      <c r="C19" s="20"/>
      <c r="D19" s="7">
        <v>652</v>
      </c>
      <c r="E19" s="7"/>
      <c r="F19" s="10" t="s">
        <v>92</v>
      </c>
      <c r="G19" s="4">
        <f>G20</f>
        <v>107046.22</v>
      </c>
      <c r="H19" s="4">
        <f t="shared" si="4"/>
        <v>143469.4</v>
      </c>
      <c r="I19" s="4">
        <f t="shared" si="4"/>
        <v>68950.89999999998</v>
      </c>
      <c r="J19" s="51">
        <f t="shared" si="5"/>
        <v>64.412269765340596</v>
      </c>
      <c r="K19" s="51">
        <f t="shared" si="6"/>
        <v>48.059655926629638</v>
      </c>
    </row>
    <row r="20" spans="2:11" x14ac:dyDescent="0.25">
      <c r="B20" s="6"/>
      <c r="C20" s="20"/>
      <c r="D20" s="7"/>
      <c r="E20" s="7">
        <v>6526</v>
      </c>
      <c r="F20" s="10" t="s">
        <v>93</v>
      </c>
      <c r="G20" s="4">
        <v>107046.22</v>
      </c>
      <c r="H20" s="4">
        <v>143469.4</v>
      </c>
      <c r="I20" s="50">
        <v>68950.89999999998</v>
      </c>
      <c r="J20" s="51">
        <f t="shared" si="5"/>
        <v>64.412269765340596</v>
      </c>
      <c r="K20" s="51">
        <f t="shared" si="6"/>
        <v>48.059655926629638</v>
      </c>
    </row>
    <row r="21" spans="2:11" ht="36" customHeight="1" x14ac:dyDescent="0.25">
      <c r="B21" s="6"/>
      <c r="C21" s="6">
        <v>66</v>
      </c>
      <c r="D21" s="7"/>
      <c r="E21" s="7"/>
      <c r="F21" s="10"/>
      <c r="G21" s="4">
        <f>G22</f>
        <v>0</v>
      </c>
      <c r="H21" s="4">
        <f t="shared" si="4"/>
        <v>0</v>
      </c>
      <c r="I21" s="4">
        <f t="shared" si="4"/>
        <v>10.27</v>
      </c>
      <c r="J21" s="51" t="e">
        <f t="shared" ref="J21:J23" si="7">I21/G21*100</f>
        <v>#DIV/0!</v>
      </c>
      <c r="K21" s="51" t="e">
        <f t="shared" ref="K21:K23" si="8">I21/H21*100</f>
        <v>#DIV/0!</v>
      </c>
    </row>
    <row r="22" spans="2:11" x14ac:dyDescent="0.25">
      <c r="B22" s="6"/>
      <c r="C22" s="20"/>
      <c r="D22" s="7">
        <v>663</v>
      </c>
      <c r="E22" s="7"/>
      <c r="F22" s="10"/>
      <c r="G22" s="4">
        <f>G23+G24</f>
        <v>0</v>
      </c>
      <c r="H22" s="4">
        <f t="shared" si="4"/>
        <v>0</v>
      </c>
      <c r="I22" s="4">
        <f t="shared" si="4"/>
        <v>10.27</v>
      </c>
      <c r="J22" s="51" t="e">
        <f t="shared" si="7"/>
        <v>#DIV/0!</v>
      </c>
      <c r="K22" s="51" t="e">
        <f t="shared" si="8"/>
        <v>#DIV/0!</v>
      </c>
    </row>
    <row r="23" spans="2:11" x14ac:dyDescent="0.25">
      <c r="B23" s="6"/>
      <c r="C23" s="20"/>
      <c r="D23" s="7"/>
      <c r="E23" s="7">
        <v>6631</v>
      </c>
      <c r="F23" s="10" t="s">
        <v>137</v>
      </c>
      <c r="G23" s="4"/>
      <c r="H23" s="50">
        <f>'Programska klasifikacija-6'!F14</f>
        <v>0</v>
      </c>
      <c r="I23" s="50">
        <f>'Programska klasifikacija-6'!G14</f>
        <v>10.27</v>
      </c>
      <c r="J23" s="51" t="e">
        <f t="shared" si="7"/>
        <v>#DIV/0!</v>
      </c>
      <c r="K23" s="51" t="e">
        <f t="shared" si="8"/>
        <v>#DIV/0!</v>
      </c>
    </row>
    <row r="24" spans="2:11" x14ac:dyDescent="0.25">
      <c r="B24" s="6"/>
      <c r="C24" s="20"/>
      <c r="D24" s="7"/>
      <c r="E24" s="7">
        <v>6632</v>
      </c>
      <c r="F24" s="10" t="s">
        <v>138</v>
      </c>
      <c r="G24" s="4"/>
      <c r="H24" s="50">
        <f>'Programska klasifikacija-6'!F15</f>
        <v>0</v>
      </c>
      <c r="I24" s="50">
        <v>799.88</v>
      </c>
      <c r="J24" s="51" t="e">
        <f t="shared" ref="J24" si="9">I24/G24*100</f>
        <v>#DIV/0!</v>
      </c>
      <c r="K24" s="51" t="e">
        <f t="shared" ref="K24" si="10">I24/H24*100</f>
        <v>#DIV/0!</v>
      </c>
    </row>
    <row r="25" spans="2:11" ht="30" customHeight="1" x14ac:dyDescent="0.25">
      <c r="B25" s="6"/>
      <c r="C25" s="6">
        <v>67</v>
      </c>
      <c r="D25" s="7"/>
      <c r="E25" s="7"/>
      <c r="F25" s="10" t="s">
        <v>94</v>
      </c>
      <c r="G25" s="4">
        <f>G26</f>
        <v>271315.53000000003</v>
      </c>
      <c r="H25" s="4">
        <f t="shared" ref="H25:I26" si="11">H26</f>
        <v>418409.8</v>
      </c>
      <c r="I25" s="4">
        <f t="shared" si="11"/>
        <v>176255.89999999997</v>
      </c>
      <c r="J25" s="51">
        <f t="shared" si="5"/>
        <v>64.96343943157251</v>
      </c>
      <c r="K25" s="51">
        <f t="shared" si="6"/>
        <v>42.125184448356606</v>
      </c>
    </row>
    <row r="26" spans="2:11" ht="41.25" customHeight="1" x14ac:dyDescent="0.25">
      <c r="B26" s="6"/>
      <c r="C26" s="20"/>
      <c r="D26" s="7">
        <v>671</v>
      </c>
      <c r="E26" s="7"/>
      <c r="F26" s="10" t="s">
        <v>95</v>
      </c>
      <c r="G26" s="4">
        <f>G27+G28</f>
        <v>271315.53000000003</v>
      </c>
      <c r="H26" s="4">
        <f t="shared" si="11"/>
        <v>418409.8</v>
      </c>
      <c r="I26" s="4">
        <f t="shared" si="11"/>
        <v>176255.89999999997</v>
      </c>
      <c r="J26" s="51">
        <f t="shared" si="5"/>
        <v>64.96343943157251</v>
      </c>
      <c r="K26" s="51">
        <f t="shared" si="6"/>
        <v>42.125184448356606</v>
      </c>
    </row>
    <row r="27" spans="2:11" ht="28.5" customHeight="1" x14ac:dyDescent="0.25">
      <c r="B27" s="6"/>
      <c r="C27" s="20"/>
      <c r="D27" s="7"/>
      <c r="E27" s="7">
        <v>6711</v>
      </c>
      <c r="F27" s="10" t="s">
        <v>96</v>
      </c>
      <c r="G27" s="4">
        <v>271315.53000000003</v>
      </c>
      <c r="H27" s="4">
        <v>418409.8</v>
      </c>
      <c r="I27" s="50">
        <v>176255.89999999997</v>
      </c>
      <c r="J27" s="51">
        <f t="shared" si="5"/>
        <v>64.96343943157251</v>
      </c>
      <c r="K27" s="51">
        <f t="shared" si="6"/>
        <v>42.125184448356606</v>
      </c>
    </row>
    <row r="28" spans="2:11" ht="36" customHeight="1" x14ac:dyDescent="0.25">
      <c r="B28" s="6"/>
      <c r="C28" s="20"/>
      <c r="D28" s="7"/>
      <c r="E28" s="7">
        <v>6712</v>
      </c>
      <c r="F28" s="10" t="s">
        <v>139</v>
      </c>
      <c r="G28" s="4"/>
      <c r="H28" s="50">
        <f>'Programska klasifikacija-6'!F10</f>
        <v>0</v>
      </c>
      <c r="I28" s="50">
        <f>'Programska klasifikacija-6'!G10</f>
        <v>0</v>
      </c>
      <c r="J28" s="51" t="e">
        <f t="shared" ref="J28" si="12">I28/G28*100</f>
        <v>#DIV/0!</v>
      </c>
      <c r="K28" s="51" t="e">
        <f t="shared" ref="K28" si="13">I28/H28*100</f>
        <v>#DIV/0!</v>
      </c>
    </row>
    <row r="29" spans="2:11" ht="17.25" customHeight="1" x14ac:dyDescent="0.25">
      <c r="B29" s="6"/>
      <c r="C29" s="6"/>
      <c r="D29" s="6"/>
      <c r="E29" s="6" t="s">
        <v>13</v>
      </c>
      <c r="F29" s="25"/>
      <c r="G29" s="4"/>
      <c r="H29" s="4"/>
      <c r="I29" s="24"/>
      <c r="J29" s="51" t="e">
        <f t="shared" si="5"/>
        <v>#DIV/0!</v>
      </c>
      <c r="K29" s="51" t="e">
        <f t="shared" si="6"/>
        <v>#DIV/0!</v>
      </c>
    </row>
    <row r="30" spans="2:11" ht="15.75" customHeight="1" x14ac:dyDescent="0.25"/>
    <row r="31" spans="2:11" ht="25.5" x14ac:dyDescent="0.25">
      <c r="B31" s="250" t="s">
        <v>6</v>
      </c>
      <c r="C31" s="251"/>
      <c r="D31" s="251"/>
      <c r="E31" s="251"/>
      <c r="F31" s="252"/>
      <c r="G31" s="31" t="s">
        <v>202</v>
      </c>
      <c r="H31" s="31" t="s">
        <v>200</v>
      </c>
      <c r="I31" s="31" t="s">
        <v>203</v>
      </c>
      <c r="J31" s="31" t="s">
        <v>14</v>
      </c>
      <c r="K31" s="31" t="s">
        <v>34</v>
      </c>
    </row>
    <row r="32" spans="2:11" ht="12.75" customHeight="1" x14ac:dyDescent="0.25">
      <c r="B32" s="250">
        <v>1</v>
      </c>
      <c r="C32" s="251"/>
      <c r="D32" s="251"/>
      <c r="E32" s="251"/>
      <c r="F32" s="252"/>
      <c r="G32" s="31">
        <v>2</v>
      </c>
      <c r="H32" s="31">
        <v>3</v>
      </c>
      <c r="I32" s="31">
        <v>5</v>
      </c>
      <c r="J32" s="31" t="s">
        <v>16</v>
      </c>
      <c r="K32" s="31" t="s">
        <v>54</v>
      </c>
    </row>
    <row r="33" spans="2:17" x14ac:dyDescent="0.25">
      <c r="B33" s="60"/>
      <c r="C33" s="60"/>
      <c r="D33" s="60"/>
      <c r="E33" s="60"/>
      <c r="F33" s="60" t="s">
        <v>7</v>
      </c>
      <c r="G33" s="61">
        <f>G34+G81</f>
        <v>594696.8679999999</v>
      </c>
      <c r="H33" s="61">
        <f>H34+H81</f>
        <v>799793.13</v>
      </c>
      <c r="I33" s="61">
        <f>I34+I81</f>
        <v>333365.05000000005</v>
      </c>
      <c r="J33" s="62">
        <f t="shared" ref="J33:J36" si="14">I33/G33*100</f>
        <v>56.056298248404445</v>
      </c>
      <c r="K33" s="62">
        <f t="shared" ref="K33:K36" si="15">I33/H33*100</f>
        <v>41.681409541489813</v>
      </c>
    </row>
    <row r="34" spans="2:17" x14ac:dyDescent="0.25">
      <c r="B34" s="59">
        <v>3</v>
      </c>
      <c r="C34" s="59"/>
      <c r="D34" s="59"/>
      <c r="E34" s="59"/>
      <c r="F34" s="59" t="s">
        <v>3</v>
      </c>
      <c r="G34" s="57">
        <f>G35+G42+G74+G77</f>
        <v>593600.68799999985</v>
      </c>
      <c r="H34" s="124">
        <f>H35+H42+H74+H77</f>
        <v>797890.33</v>
      </c>
      <c r="I34" s="124">
        <f>I35+I42+I74+I77</f>
        <v>325365.17000000004</v>
      </c>
      <c r="J34" s="58">
        <f t="shared" si="14"/>
        <v>54.812128182708598</v>
      </c>
      <c r="K34" s="58">
        <f t="shared" si="15"/>
        <v>40.77818188371829</v>
      </c>
      <c r="M34" s="129" t="s">
        <v>198</v>
      </c>
      <c r="N34" s="129" t="s">
        <v>199</v>
      </c>
      <c r="O34" s="121"/>
    </row>
    <row r="35" spans="2:17" x14ac:dyDescent="0.25">
      <c r="B35" s="5"/>
      <c r="C35" s="10">
        <v>31</v>
      </c>
      <c r="D35" s="10"/>
      <c r="E35" s="10"/>
      <c r="F35" s="10" t="s">
        <v>4</v>
      </c>
      <c r="G35" s="4">
        <f>G36+G38+G40</f>
        <v>448126.80999999988</v>
      </c>
      <c r="H35" s="125">
        <f t="shared" ref="H35" si="16">H36+H38+H40</f>
        <v>586150.07999999996</v>
      </c>
      <c r="I35" s="125">
        <f>I36+I38+I40</f>
        <v>225790.78000000006</v>
      </c>
      <c r="J35" s="51">
        <f t="shared" si="14"/>
        <v>50.385465667631024</v>
      </c>
      <c r="K35" s="51">
        <f t="shared" si="15"/>
        <v>38.520984250313518</v>
      </c>
      <c r="M35" s="130">
        <v>313887.90000000002</v>
      </c>
      <c r="N35" s="130">
        <v>313270.16000000003</v>
      </c>
      <c r="O35" s="123"/>
    </row>
    <row r="36" spans="2:17" x14ac:dyDescent="0.25">
      <c r="B36" s="6"/>
      <c r="C36" s="6"/>
      <c r="D36" s="6">
        <v>311</v>
      </c>
      <c r="E36" s="6"/>
      <c r="F36" s="6" t="s">
        <v>19</v>
      </c>
      <c r="G36" s="4">
        <f>G37</f>
        <v>381276.37999999989</v>
      </c>
      <c r="H36" s="126">
        <f t="shared" ref="H36:I36" si="17">H37</f>
        <v>515860.50999999989</v>
      </c>
      <c r="I36" s="126">
        <f t="shared" si="17"/>
        <v>192756.36000000004</v>
      </c>
      <c r="J36" s="51">
        <f t="shared" si="14"/>
        <v>50.555547133551805</v>
      </c>
      <c r="K36" s="51">
        <f t="shared" si="15"/>
        <v>37.365984847337913</v>
      </c>
      <c r="M36" s="130">
        <v>26164.57</v>
      </c>
      <c r="N36" s="130">
        <v>20636.98</v>
      </c>
      <c r="O36" s="123"/>
    </row>
    <row r="37" spans="2:17" x14ac:dyDescent="0.25">
      <c r="B37" s="6"/>
      <c r="C37" s="6"/>
      <c r="D37" s="6"/>
      <c r="E37" s="6">
        <v>3111</v>
      </c>
      <c r="F37" s="6" t="s">
        <v>20</v>
      </c>
      <c r="G37" s="156">
        <v>381276.37999999989</v>
      </c>
      <c r="H37" s="156">
        <v>515860.50999999989</v>
      </c>
      <c r="I37" s="156">
        <v>192756.36000000004</v>
      </c>
      <c r="J37" s="51">
        <f>I37/G37*100</f>
        <v>50.555547133551805</v>
      </c>
      <c r="K37" s="51">
        <f>I37/H37*100</f>
        <v>37.365984847337913</v>
      </c>
      <c r="M37" s="130">
        <v>46643.96</v>
      </c>
      <c r="N37" s="130">
        <v>46213.45</v>
      </c>
      <c r="O37" s="123"/>
    </row>
    <row r="38" spans="2:17" x14ac:dyDescent="0.25">
      <c r="B38" s="6"/>
      <c r="C38" s="6"/>
      <c r="D38" s="6">
        <v>312</v>
      </c>
      <c r="E38" s="6"/>
      <c r="F38" s="6" t="s">
        <v>56</v>
      </c>
      <c r="G38" s="4">
        <f>G39</f>
        <v>20636.980000000003</v>
      </c>
      <c r="H38" s="126">
        <f t="shared" ref="H38:I38" si="18">H39</f>
        <v>25775.679999999997</v>
      </c>
      <c r="I38" s="126">
        <f t="shared" si="18"/>
        <v>7520</v>
      </c>
      <c r="J38" s="51">
        <f t="shared" ref="J38:J65" si="19">I38/G38*100</f>
        <v>36.439440266938277</v>
      </c>
      <c r="K38" s="51">
        <f t="shared" ref="K38:K65" si="20">I38/H38*100</f>
        <v>29.174788017231752</v>
      </c>
      <c r="M38" s="130">
        <v>49239.28</v>
      </c>
      <c r="N38" s="130">
        <v>49405.880000000005</v>
      </c>
      <c r="O38" s="123"/>
    </row>
    <row r="39" spans="2:17" x14ac:dyDescent="0.25">
      <c r="B39" s="6"/>
      <c r="C39" s="6"/>
      <c r="D39" s="6"/>
      <c r="E39" s="6">
        <v>3121</v>
      </c>
      <c r="F39" s="6" t="s">
        <v>56</v>
      </c>
      <c r="G39" s="156">
        <v>20636.980000000003</v>
      </c>
      <c r="H39" s="156">
        <v>25775.679999999997</v>
      </c>
      <c r="I39" s="156">
        <v>7520</v>
      </c>
      <c r="J39" s="51">
        <f t="shared" si="19"/>
        <v>36.439440266938277</v>
      </c>
      <c r="K39" s="51">
        <f t="shared" si="20"/>
        <v>29.174788017231752</v>
      </c>
      <c r="M39" s="130">
        <v>69191.540000000008</v>
      </c>
      <c r="N39" s="130">
        <v>56903.360000000001</v>
      </c>
      <c r="O39" s="123"/>
    </row>
    <row r="40" spans="2:17" x14ac:dyDescent="0.25">
      <c r="B40" s="6"/>
      <c r="C40" s="6"/>
      <c r="D40" s="6">
        <v>313</v>
      </c>
      <c r="E40" s="6"/>
      <c r="F40" s="6" t="s">
        <v>57</v>
      </c>
      <c r="G40" s="4">
        <f>G41</f>
        <v>46213.450000000012</v>
      </c>
      <c r="H40" s="126">
        <f t="shared" ref="H40:I40" si="21">H41</f>
        <v>44513.89</v>
      </c>
      <c r="I40" s="126">
        <f t="shared" si="21"/>
        <v>25514.420000000006</v>
      </c>
      <c r="J40" s="51">
        <f t="shared" si="19"/>
        <v>55.209944291110055</v>
      </c>
      <c r="K40" s="51">
        <f t="shared" si="20"/>
        <v>57.317884372720528</v>
      </c>
      <c r="M40" s="130">
        <v>31412.78</v>
      </c>
      <c r="N40" s="130">
        <v>27934.659999999996</v>
      </c>
      <c r="O40" s="123"/>
    </row>
    <row r="41" spans="2:17" x14ac:dyDescent="0.25">
      <c r="B41" s="6"/>
      <c r="C41" s="6"/>
      <c r="D41" s="6"/>
      <c r="E41" s="6">
        <v>3132</v>
      </c>
      <c r="F41" s="6" t="s">
        <v>58</v>
      </c>
      <c r="G41" s="156">
        <v>46213.450000000012</v>
      </c>
      <c r="H41" s="156">
        <v>44513.89</v>
      </c>
      <c r="I41" s="156">
        <v>25514.420000000006</v>
      </c>
      <c r="J41" s="51">
        <f t="shared" si="19"/>
        <v>55.209944291110055</v>
      </c>
      <c r="K41" s="51">
        <f t="shared" si="20"/>
        <v>57.317884372720528</v>
      </c>
      <c r="M41" s="130">
        <v>0</v>
      </c>
      <c r="N41" s="130">
        <v>899.31</v>
      </c>
      <c r="O41" s="123"/>
    </row>
    <row r="42" spans="2:17" x14ac:dyDescent="0.25">
      <c r="B42" s="6"/>
      <c r="C42" s="6">
        <v>32</v>
      </c>
      <c r="D42" s="7"/>
      <c r="E42" s="7"/>
      <c r="F42" s="6" t="s">
        <v>12</v>
      </c>
      <c r="G42" s="4">
        <f>G43+G48+G56+G66</f>
        <v>141464.26799999998</v>
      </c>
      <c r="H42" s="125">
        <f>H43+H48+H56+H66</f>
        <v>210600.25000000003</v>
      </c>
      <c r="I42" s="125">
        <f>I43+I48+I56+I66+I72</f>
        <v>97475.98</v>
      </c>
      <c r="J42" s="51">
        <f t="shared" si="19"/>
        <v>68.905018474347173</v>
      </c>
      <c r="K42" s="51">
        <f t="shared" si="20"/>
        <v>46.284835844211955</v>
      </c>
      <c r="M42" s="130">
        <v>7689.2400000000007</v>
      </c>
      <c r="N42" s="130">
        <v>8033.24</v>
      </c>
      <c r="O42" s="123"/>
    </row>
    <row r="43" spans="2:17" x14ac:dyDescent="0.25">
      <c r="B43" s="6"/>
      <c r="C43" s="6"/>
      <c r="D43" s="6">
        <v>321</v>
      </c>
      <c r="E43" s="6"/>
      <c r="F43" s="6" t="s">
        <v>21</v>
      </c>
      <c r="G43" s="4">
        <f>G44+G45+G46+G47</f>
        <v>49283.149999999994</v>
      </c>
      <c r="H43" s="125">
        <f>SUM(H44:H47)</f>
        <v>51332.01</v>
      </c>
      <c r="I43" s="125">
        <f>SUM(I44:I47)</f>
        <v>28265.38</v>
      </c>
      <c r="J43" s="51">
        <f t="shared" si="19"/>
        <v>57.353030396798907</v>
      </c>
      <c r="K43" s="51">
        <f t="shared" si="20"/>
        <v>55.063848074525033</v>
      </c>
      <c r="M43" s="130">
        <v>986.34</v>
      </c>
      <c r="N43" s="130">
        <v>1009.61</v>
      </c>
      <c r="O43" s="123"/>
      <c r="P43" s="128"/>
      <c r="Q43" s="128"/>
    </row>
    <row r="44" spans="2:17" x14ac:dyDescent="0.25">
      <c r="B44" s="6"/>
      <c r="C44" s="20"/>
      <c r="D44" s="6"/>
      <c r="E44" s="6">
        <v>3211</v>
      </c>
      <c r="F44" s="25" t="s">
        <v>22</v>
      </c>
      <c r="G44" s="156">
        <v>930.21</v>
      </c>
      <c r="H44" s="156">
        <v>2050</v>
      </c>
      <c r="I44" s="156">
        <v>839.5</v>
      </c>
      <c r="J44" s="51">
        <f t="shared" si="19"/>
        <v>90.248438524634224</v>
      </c>
      <c r="K44" s="51">
        <f t="shared" si="20"/>
        <v>40.951219512195117</v>
      </c>
      <c r="M44" s="130">
        <v>0</v>
      </c>
      <c r="N44" s="130">
        <v>3000</v>
      </c>
      <c r="O44" s="123"/>
    </row>
    <row r="45" spans="2:17" ht="25.5" x14ac:dyDescent="0.25">
      <c r="B45" s="6"/>
      <c r="C45" s="6"/>
      <c r="D45" s="7"/>
      <c r="E45" s="6">
        <v>3212</v>
      </c>
      <c r="F45" s="25" t="s">
        <v>59</v>
      </c>
      <c r="G45" s="156">
        <v>28814.78</v>
      </c>
      <c r="H45" s="156">
        <v>32197.280000000002</v>
      </c>
      <c r="I45" s="156">
        <v>13577.69</v>
      </c>
      <c r="J45" s="51">
        <f t="shared" si="19"/>
        <v>47.12057492717279</v>
      </c>
      <c r="K45" s="51">
        <f t="shared" si="20"/>
        <v>42.17030134222518</v>
      </c>
      <c r="M45" s="130">
        <v>1096.18</v>
      </c>
      <c r="N45" s="130">
        <v>1096.18</v>
      </c>
      <c r="O45" s="123"/>
    </row>
    <row r="46" spans="2:17" x14ac:dyDescent="0.25">
      <c r="B46" s="6"/>
      <c r="C46" s="20"/>
      <c r="D46" s="6"/>
      <c r="E46" s="6">
        <v>3213</v>
      </c>
      <c r="F46" s="25" t="s">
        <v>60</v>
      </c>
      <c r="G46" s="156">
        <v>763.52</v>
      </c>
      <c r="H46" s="156">
        <v>1202.26</v>
      </c>
      <c r="I46" s="156">
        <v>1652.2599999999998</v>
      </c>
      <c r="J46" s="51">
        <f t="shared" si="19"/>
        <v>216.40035624476107</v>
      </c>
      <c r="K46" s="51">
        <f t="shared" si="20"/>
        <v>137.42950776038458</v>
      </c>
      <c r="M46" s="130">
        <v>0</v>
      </c>
      <c r="N46" s="130">
        <v>0</v>
      </c>
      <c r="O46" s="123"/>
    </row>
    <row r="47" spans="2:17" x14ac:dyDescent="0.25">
      <c r="B47" s="6"/>
      <c r="C47" s="6"/>
      <c r="D47" s="7"/>
      <c r="E47" s="6">
        <v>3214</v>
      </c>
      <c r="F47" s="6" t="s">
        <v>61</v>
      </c>
      <c r="G47" s="156">
        <v>18774.64</v>
      </c>
      <c r="H47" s="156">
        <v>15882.47</v>
      </c>
      <c r="I47" s="156">
        <v>12195.93</v>
      </c>
      <c r="J47" s="51">
        <f t="shared" si="19"/>
        <v>64.959594431637584</v>
      </c>
      <c r="K47" s="51">
        <f t="shared" si="20"/>
        <v>76.788622928297684</v>
      </c>
      <c r="M47" s="122"/>
      <c r="N47" s="123"/>
      <c r="O47" s="123"/>
    </row>
    <row r="48" spans="2:17" ht="14.25" customHeight="1" x14ac:dyDescent="0.25">
      <c r="B48" s="6"/>
      <c r="C48" s="6"/>
      <c r="D48" s="6">
        <v>322</v>
      </c>
      <c r="E48" s="6"/>
      <c r="F48" s="6" t="s">
        <v>62</v>
      </c>
      <c r="G48" s="4">
        <f>G49+G50+G51+G52+G53+G54+G55</f>
        <v>56903.358</v>
      </c>
      <c r="H48" s="125">
        <f>SUM(H49:H55)</f>
        <v>118793.48000000001</v>
      </c>
      <c r="I48" s="125">
        <f>SUM(I49:I55)</f>
        <v>38953.74</v>
      </c>
      <c r="J48" s="51">
        <f t="shared" si="19"/>
        <v>68.455960015575883</v>
      </c>
      <c r="K48" s="51">
        <f t="shared" si="20"/>
        <v>32.79114308293687</v>
      </c>
      <c r="M48" s="122"/>
      <c r="N48" s="123"/>
      <c r="O48" s="123"/>
    </row>
    <row r="49" spans="2:15" x14ac:dyDescent="0.25">
      <c r="B49" s="6"/>
      <c r="C49" s="20"/>
      <c r="D49" s="6"/>
      <c r="E49" s="6">
        <v>3221</v>
      </c>
      <c r="F49" s="25" t="s">
        <v>63</v>
      </c>
      <c r="G49" s="156">
        <v>17504.648000000005</v>
      </c>
      <c r="H49" s="156">
        <v>42087.23</v>
      </c>
      <c r="I49" s="156">
        <v>11622.42</v>
      </c>
      <c r="J49" s="51">
        <f t="shared" si="19"/>
        <v>66.396193742370585</v>
      </c>
      <c r="K49" s="51">
        <f t="shared" si="20"/>
        <v>27.615074691301849</v>
      </c>
      <c r="M49" s="122"/>
      <c r="N49" s="123"/>
      <c r="O49" s="123"/>
    </row>
    <row r="50" spans="2:15" x14ac:dyDescent="0.25">
      <c r="B50" s="6"/>
      <c r="C50" s="20"/>
      <c r="D50" s="6"/>
      <c r="E50" s="6">
        <v>3222</v>
      </c>
      <c r="F50" s="25" t="s">
        <v>64</v>
      </c>
      <c r="G50" s="156">
        <v>31285.98</v>
      </c>
      <c r="H50" s="156">
        <v>54502.81</v>
      </c>
      <c r="I50" s="156">
        <v>19113.160000000003</v>
      </c>
      <c r="J50" s="51">
        <f t="shared" si="19"/>
        <v>61.091773375806049</v>
      </c>
      <c r="K50" s="51">
        <f t="shared" si="20"/>
        <v>35.068210244572718</v>
      </c>
      <c r="M50" s="122"/>
      <c r="N50" s="123"/>
      <c r="O50" s="123"/>
    </row>
    <row r="51" spans="2:15" x14ac:dyDescent="0.25">
      <c r="B51" s="6"/>
      <c r="C51" s="20"/>
      <c r="D51" s="6"/>
      <c r="E51" s="6">
        <v>3223</v>
      </c>
      <c r="F51" s="25" t="s">
        <v>65</v>
      </c>
      <c r="G51" s="156">
        <v>6330.95</v>
      </c>
      <c r="H51" s="156">
        <v>8877.16</v>
      </c>
      <c r="I51" s="156">
        <v>4465.6900000000005</v>
      </c>
      <c r="J51" s="51">
        <f t="shared" si="19"/>
        <v>70.537439088920323</v>
      </c>
      <c r="K51" s="51">
        <f t="shared" si="20"/>
        <v>50.305390462715557</v>
      </c>
      <c r="M51" s="122"/>
      <c r="N51" s="123"/>
      <c r="O51" s="123"/>
    </row>
    <row r="52" spans="2:15" ht="25.5" x14ac:dyDescent="0.25">
      <c r="B52" s="6"/>
      <c r="C52" s="20"/>
      <c r="D52" s="6"/>
      <c r="E52" s="6">
        <v>3224</v>
      </c>
      <c r="F52" s="25" t="s">
        <v>66</v>
      </c>
      <c r="G52" s="157">
        <v>0</v>
      </c>
      <c r="H52" s="156">
        <v>630</v>
      </c>
      <c r="I52" s="156">
        <v>253.06</v>
      </c>
      <c r="J52" s="51" t="e">
        <f t="shared" si="19"/>
        <v>#DIV/0!</v>
      </c>
      <c r="K52" s="51">
        <f t="shared" si="20"/>
        <v>40.168253968253971</v>
      </c>
      <c r="M52" s="122"/>
      <c r="N52" s="123"/>
      <c r="O52" s="123"/>
    </row>
    <row r="53" spans="2:15" x14ac:dyDescent="0.25">
      <c r="B53" s="6"/>
      <c r="C53" s="20"/>
      <c r="D53" s="6"/>
      <c r="E53" s="6">
        <v>3225</v>
      </c>
      <c r="F53" s="25" t="s">
        <v>67</v>
      </c>
      <c r="G53" s="156">
        <v>1710.9</v>
      </c>
      <c r="H53" s="156">
        <v>8816.2799999999988</v>
      </c>
      <c r="I53" s="156">
        <v>2304.59</v>
      </c>
      <c r="J53" s="51">
        <f t="shared" si="19"/>
        <v>134.70045005552635</v>
      </c>
      <c r="K53" s="51">
        <f t="shared" si="20"/>
        <v>26.140163424936603</v>
      </c>
      <c r="M53" s="122"/>
      <c r="N53" s="123"/>
      <c r="O53" s="123"/>
    </row>
    <row r="54" spans="2:15" x14ac:dyDescent="0.25">
      <c r="B54" s="6"/>
      <c r="C54" s="20"/>
      <c r="D54" s="6"/>
      <c r="E54" s="6">
        <v>3227</v>
      </c>
      <c r="F54" s="25" t="s">
        <v>68</v>
      </c>
      <c r="G54" s="156">
        <v>70.88</v>
      </c>
      <c r="H54" s="156">
        <v>3880</v>
      </c>
      <c r="I54" s="156">
        <v>1194.82</v>
      </c>
      <c r="J54" s="51">
        <f t="shared" si="19"/>
        <v>1685.6941309255078</v>
      </c>
      <c r="K54" s="51">
        <f t="shared" si="20"/>
        <v>30.794329896907215</v>
      </c>
      <c r="M54" s="122"/>
      <c r="N54" s="123"/>
      <c r="O54" s="123"/>
    </row>
    <row r="55" spans="2:15" x14ac:dyDescent="0.25">
      <c r="B55" s="6"/>
      <c r="C55" s="20"/>
      <c r="D55" s="6"/>
      <c r="E55" s="6">
        <v>3229</v>
      </c>
      <c r="F55" s="25" t="s">
        <v>132</v>
      </c>
      <c r="G55" s="4"/>
      <c r="H55" s="51"/>
      <c r="I55" s="51"/>
      <c r="J55" s="51" t="e">
        <f t="shared" ref="J55" si="22">I55/G55*100</f>
        <v>#DIV/0!</v>
      </c>
      <c r="K55" s="51" t="e">
        <f t="shared" ref="K55" si="23">I55/H55*100</f>
        <v>#DIV/0!</v>
      </c>
      <c r="M55" s="122"/>
      <c r="N55" s="123"/>
      <c r="O55" s="123"/>
    </row>
    <row r="56" spans="2:15" x14ac:dyDescent="0.25">
      <c r="B56" s="6"/>
      <c r="C56" s="6"/>
      <c r="D56" s="6">
        <v>323</v>
      </c>
      <c r="E56" s="6"/>
      <c r="F56" s="6" t="s">
        <v>219</v>
      </c>
      <c r="G56" s="4">
        <f>SUM(G57:G65)</f>
        <v>27244.520000000004</v>
      </c>
      <c r="H56" s="4">
        <f>SUM(H57:H65)</f>
        <v>31822</v>
      </c>
      <c r="I56" s="4">
        <f>SUM(I57:I65)</f>
        <v>20168.940000000002</v>
      </c>
      <c r="J56" s="51">
        <f t="shared" si="19"/>
        <v>74.029346085010843</v>
      </c>
      <c r="K56" s="51">
        <f t="shared" si="20"/>
        <v>63.380491483879084</v>
      </c>
      <c r="M56" s="122"/>
      <c r="N56" s="123"/>
      <c r="O56" s="123"/>
    </row>
    <row r="57" spans="2:15" x14ac:dyDescent="0.25">
      <c r="B57" s="6"/>
      <c r="C57" s="20"/>
      <c r="D57" s="6"/>
      <c r="E57" s="6">
        <v>3231</v>
      </c>
      <c r="F57" s="25" t="s">
        <v>69</v>
      </c>
      <c r="G57" s="156">
        <v>2347.5700000000002</v>
      </c>
      <c r="H57" s="156">
        <v>2815</v>
      </c>
      <c r="I57" s="156">
        <v>1181.22</v>
      </c>
      <c r="J57" s="51">
        <f t="shared" si="19"/>
        <v>50.316710470827275</v>
      </c>
      <c r="K57" s="51">
        <f t="shared" si="20"/>
        <v>41.961634103019541</v>
      </c>
      <c r="M57" s="122"/>
      <c r="N57" s="123"/>
      <c r="O57" s="123"/>
    </row>
    <row r="58" spans="2:15" x14ac:dyDescent="0.25">
      <c r="B58" s="6"/>
      <c r="C58" s="20"/>
      <c r="D58" s="6"/>
      <c r="E58" s="6">
        <v>3232</v>
      </c>
      <c r="F58" s="25" t="s">
        <v>70</v>
      </c>
      <c r="G58" s="156">
        <v>1532.7699999999998</v>
      </c>
      <c r="H58" s="156">
        <v>2152</v>
      </c>
      <c r="I58" s="156">
        <v>2032.7600000000002</v>
      </c>
      <c r="J58" s="51">
        <f t="shared" si="19"/>
        <v>132.62002779281957</v>
      </c>
      <c r="K58" s="51">
        <f t="shared" si="20"/>
        <v>94.459107806691449</v>
      </c>
      <c r="M58" s="122"/>
      <c r="N58" s="123"/>
      <c r="O58" s="123"/>
    </row>
    <row r="59" spans="2:15" x14ac:dyDescent="0.25">
      <c r="B59" s="6"/>
      <c r="C59" s="20"/>
      <c r="D59" s="6"/>
      <c r="E59" s="6">
        <v>3233</v>
      </c>
      <c r="F59" s="25" t="s">
        <v>133</v>
      </c>
      <c r="G59" s="156">
        <v>166.25</v>
      </c>
      <c r="H59" s="157">
        <v>0</v>
      </c>
      <c r="I59" s="157">
        <v>0</v>
      </c>
      <c r="J59" s="51">
        <f t="shared" ref="J59" si="24">I59/G59*100</f>
        <v>0</v>
      </c>
      <c r="K59" s="51" t="e">
        <f t="shared" ref="K59" si="25">I59/H59*100</f>
        <v>#DIV/0!</v>
      </c>
      <c r="M59" s="122"/>
      <c r="N59" s="123"/>
      <c r="O59" s="123"/>
    </row>
    <row r="60" spans="2:15" x14ac:dyDescent="0.25">
      <c r="B60" s="6"/>
      <c r="C60" s="20"/>
      <c r="D60" s="6"/>
      <c r="E60" s="6">
        <v>3234</v>
      </c>
      <c r="F60" s="25" t="s">
        <v>71</v>
      </c>
      <c r="G60" s="156">
        <v>1908.8200000000002</v>
      </c>
      <c r="H60" s="156">
        <v>2160</v>
      </c>
      <c r="I60" s="156">
        <v>865.3</v>
      </c>
      <c r="J60" s="51">
        <f t="shared" si="19"/>
        <v>45.331670875200381</v>
      </c>
      <c r="K60" s="51">
        <f t="shared" si="20"/>
        <v>40.060185185185183</v>
      </c>
      <c r="M60" s="122"/>
      <c r="N60" s="123"/>
      <c r="O60" s="123"/>
    </row>
    <row r="61" spans="2:15" x14ac:dyDescent="0.25">
      <c r="B61" s="6"/>
      <c r="C61" s="20"/>
      <c r="D61" s="6"/>
      <c r="E61" s="6">
        <v>3235</v>
      </c>
      <c r="F61" s="25" t="s">
        <v>218</v>
      </c>
      <c r="G61" s="157"/>
      <c r="H61" s="157">
        <v>0</v>
      </c>
      <c r="I61" s="156">
        <v>148.68</v>
      </c>
      <c r="J61" s="51"/>
      <c r="K61" s="51" t="e">
        <f t="shared" si="20"/>
        <v>#DIV/0!</v>
      </c>
      <c r="M61" s="122"/>
      <c r="N61" s="123"/>
      <c r="O61" s="123"/>
    </row>
    <row r="62" spans="2:15" x14ac:dyDescent="0.25">
      <c r="B62" s="6"/>
      <c r="C62" s="20"/>
      <c r="D62" s="6"/>
      <c r="E62" s="6">
        <v>3236</v>
      </c>
      <c r="F62" s="25" t="s">
        <v>72</v>
      </c>
      <c r="G62" s="156">
        <v>1818.18</v>
      </c>
      <c r="H62" s="156">
        <v>2780</v>
      </c>
      <c r="I62" s="156">
        <v>1889.56</v>
      </c>
      <c r="J62" s="51">
        <f t="shared" si="19"/>
        <v>103.92590392590392</v>
      </c>
      <c r="K62" s="51">
        <f t="shared" si="20"/>
        <v>67.969784172661875</v>
      </c>
      <c r="M62" s="122"/>
      <c r="N62" s="123"/>
      <c r="O62" s="123"/>
    </row>
    <row r="63" spans="2:15" x14ac:dyDescent="0.25">
      <c r="B63" s="6"/>
      <c r="C63" s="20"/>
      <c r="D63" s="6"/>
      <c r="E63" s="6">
        <v>3237</v>
      </c>
      <c r="F63" s="25" t="s">
        <v>73</v>
      </c>
      <c r="G63" s="156">
        <v>11597.760000000002</v>
      </c>
      <c r="H63" s="156">
        <v>15880</v>
      </c>
      <c r="I63" s="156">
        <v>12195.78</v>
      </c>
      <c r="J63" s="51">
        <f t="shared" si="19"/>
        <v>105.15634053472394</v>
      </c>
      <c r="K63" s="51">
        <f t="shared" si="20"/>
        <v>76.799622166246849</v>
      </c>
      <c r="M63" s="122"/>
      <c r="N63" s="123"/>
      <c r="O63" s="123"/>
    </row>
    <row r="64" spans="2:15" x14ac:dyDescent="0.25">
      <c r="B64" s="6"/>
      <c r="C64" s="20"/>
      <c r="D64" s="6"/>
      <c r="E64" s="6">
        <v>3238</v>
      </c>
      <c r="F64" s="25" t="s">
        <v>74</v>
      </c>
      <c r="G64" s="156">
        <v>3799.2800000000007</v>
      </c>
      <c r="H64" s="156">
        <v>1855</v>
      </c>
      <c r="I64" s="156">
        <v>193.09000000000003</v>
      </c>
      <c r="J64" s="51">
        <f t="shared" si="19"/>
        <v>5.0822787475521682</v>
      </c>
      <c r="K64" s="51">
        <f t="shared" si="20"/>
        <v>10.409164420485178</v>
      </c>
      <c r="M64" s="122"/>
      <c r="N64" s="123"/>
      <c r="O64" s="123"/>
    </row>
    <row r="65" spans="2:17" x14ac:dyDescent="0.25">
      <c r="B65" s="6"/>
      <c r="C65" s="20"/>
      <c r="D65" s="6"/>
      <c r="E65" s="6">
        <v>3239</v>
      </c>
      <c r="F65" s="25" t="s">
        <v>75</v>
      </c>
      <c r="G65" s="156">
        <v>4073.8900000000003</v>
      </c>
      <c r="H65" s="156">
        <v>4180</v>
      </c>
      <c r="I65" s="156">
        <v>1662.5500000000002</v>
      </c>
      <c r="J65" s="51">
        <f t="shared" si="19"/>
        <v>40.809889319544709</v>
      </c>
      <c r="K65" s="51">
        <f t="shared" si="20"/>
        <v>39.773923444976084</v>
      </c>
      <c r="M65" s="122"/>
      <c r="N65" s="123"/>
      <c r="O65" s="123"/>
    </row>
    <row r="66" spans="2:17" x14ac:dyDescent="0.25">
      <c r="B66" s="6"/>
      <c r="C66" s="6"/>
      <c r="D66" s="6">
        <v>329</v>
      </c>
      <c r="E66" s="6"/>
      <c r="F66" s="6" t="s">
        <v>76</v>
      </c>
      <c r="G66" s="158">
        <f>SUM(G67:G71)</f>
        <v>8033.2399999999989</v>
      </c>
      <c r="H66" s="158">
        <f>SUM(H67:H71)</f>
        <v>8652.76</v>
      </c>
      <c r="I66" s="158">
        <f>SUM(I67:I71)</f>
        <v>5949.63</v>
      </c>
      <c r="J66" s="51">
        <f t="shared" ref="J66:J72" si="26">I66/G66*100</f>
        <v>74.062644711224863</v>
      </c>
      <c r="K66" s="51">
        <f t="shared" ref="K66:K72" si="27">I66/H66*100</f>
        <v>68.759910132720663</v>
      </c>
      <c r="M66" s="122"/>
      <c r="N66" s="123"/>
      <c r="O66" s="123"/>
    </row>
    <row r="67" spans="2:17" ht="14.25" customHeight="1" x14ac:dyDescent="0.25">
      <c r="B67" s="6"/>
      <c r="C67" s="20"/>
      <c r="D67" s="6"/>
      <c r="E67" s="6">
        <v>3291</v>
      </c>
      <c r="F67" s="25" t="s">
        <v>134</v>
      </c>
      <c r="G67" s="156">
        <v>4517.7599999999993</v>
      </c>
      <c r="H67" s="156">
        <v>4517.76</v>
      </c>
      <c r="I67" s="156">
        <v>3365.91</v>
      </c>
      <c r="J67" s="51">
        <f t="shared" si="26"/>
        <v>74.50395771355717</v>
      </c>
      <c r="K67" s="51">
        <f t="shared" si="27"/>
        <v>74.503957713557156</v>
      </c>
      <c r="M67" s="122"/>
      <c r="N67" s="123"/>
      <c r="O67" s="123"/>
      <c r="P67" s="123"/>
      <c r="Q67" s="123"/>
    </row>
    <row r="68" spans="2:17" ht="14.25" customHeight="1" x14ac:dyDescent="0.25">
      <c r="B68" s="6"/>
      <c r="C68" s="20"/>
      <c r="D68" s="6"/>
      <c r="E68" s="6">
        <v>3292</v>
      </c>
      <c r="F68" s="25" t="s">
        <v>77</v>
      </c>
      <c r="G68" s="156">
        <v>3104.9500000000003</v>
      </c>
      <c r="H68" s="156">
        <v>3550</v>
      </c>
      <c r="I68" s="156">
        <v>903.72</v>
      </c>
      <c r="J68" s="51">
        <f t="shared" si="26"/>
        <v>29.105782701814842</v>
      </c>
      <c r="K68" s="51">
        <f t="shared" si="27"/>
        <v>25.456901408450705</v>
      </c>
      <c r="M68" s="122"/>
      <c r="N68" s="123"/>
      <c r="O68" s="123"/>
      <c r="P68" s="123"/>
      <c r="Q68" s="123"/>
    </row>
    <row r="69" spans="2:17" x14ac:dyDescent="0.25">
      <c r="B69" s="6"/>
      <c r="C69" s="20"/>
      <c r="D69" s="6"/>
      <c r="E69" s="6">
        <v>3293</v>
      </c>
      <c r="F69" s="25" t="s">
        <v>78</v>
      </c>
      <c r="G69" s="156">
        <v>410.53</v>
      </c>
      <c r="H69" s="156">
        <v>585</v>
      </c>
      <c r="I69" s="156">
        <v>840</v>
      </c>
      <c r="J69" s="51">
        <f t="shared" si="26"/>
        <v>204.6135483399508</v>
      </c>
      <c r="K69" s="51">
        <f t="shared" si="27"/>
        <v>143.58974358974359</v>
      </c>
      <c r="M69" s="122"/>
      <c r="N69" s="123"/>
      <c r="O69" s="123"/>
    </row>
    <row r="70" spans="2:17" x14ac:dyDescent="0.25">
      <c r="B70" s="6"/>
      <c r="C70" s="20"/>
      <c r="D70" s="6"/>
      <c r="E70" s="6">
        <v>3295</v>
      </c>
      <c r="F70" s="25" t="s">
        <v>79</v>
      </c>
      <c r="G70" s="157"/>
      <c r="H70" s="157"/>
      <c r="I70" s="156">
        <v>840</v>
      </c>
      <c r="J70" s="51" t="e">
        <f t="shared" si="26"/>
        <v>#DIV/0!</v>
      </c>
      <c r="K70" s="51" t="e">
        <f t="shared" si="27"/>
        <v>#DIV/0!</v>
      </c>
    </row>
    <row r="71" spans="2:17" x14ac:dyDescent="0.25">
      <c r="B71" s="6"/>
      <c r="C71" s="20"/>
      <c r="D71" s="6"/>
      <c r="E71" s="6">
        <v>3299</v>
      </c>
      <c r="F71" s="25" t="s">
        <v>76</v>
      </c>
      <c r="G71" s="4"/>
      <c r="H71" s="51"/>
      <c r="I71" s="51"/>
      <c r="J71" s="51" t="e">
        <f t="shared" si="26"/>
        <v>#DIV/0!</v>
      </c>
      <c r="K71" s="51" t="e">
        <f t="shared" si="27"/>
        <v>#DIV/0!</v>
      </c>
    </row>
    <row r="72" spans="2:17" x14ac:dyDescent="0.25">
      <c r="B72" s="6"/>
      <c r="C72" s="6"/>
      <c r="D72" s="7">
        <v>324</v>
      </c>
      <c r="E72" s="7"/>
      <c r="F72" s="6" t="s">
        <v>177</v>
      </c>
      <c r="G72" s="4"/>
      <c r="H72" s="126"/>
      <c r="I72" s="125">
        <f>I73</f>
        <v>4138.29</v>
      </c>
      <c r="J72" s="51" t="e">
        <f t="shared" si="26"/>
        <v>#DIV/0!</v>
      </c>
      <c r="K72" s="51" t="e">
        <f t="shared" si="27"/>
        <v>#DIV/0!</v>
      </c>
      <c r="O72" s="120"/>
    </row>
    <row r="73" spans="2:17" x14ac:dyDescent="0.25">
      <c r="B73" s="6"/>
      <c r="C73" s="6"/>
      <c r="D73" s="6"/>
      <c r="E73" s="6">
        <v>3241</v>
      </c>
      <c r="F73" s="6" t="s">
        <v>177</v>
      </c>
      <c r="G73" s="156">
        <v>899.31000000000006</v>
      </c>
      <c r="H73" s="157"/>
      <c r="I73" s="156">
        <v>4138.29</v>
      </c>
      <c r="J73" s="51">
        <f t="shared" ref="J73" si="28">I73/G73*100</f>
        <v>460.16279147346302</v>
      </c>
      <c r="K73" s="51" t="e">
        <f t="shared" ref="K73" si="29">I73/H73*100</f>
        <v>#DIV/0!</v>
      </c>
    </row>
    <row r="74" spans="2:17" x14ac:dyDescent="0.25">
      <c r="B74" s="6"/>
      <c r="C74" s="6">
        <v>34</v>
      </c>
      <c r="D74" s="7"/>
      <c r="E74" s="7"/>
      <c r="F74" s="6" t="s">
        <v>80</v>
      </c>
      <c r="G74" s="4">
        <f t="shared" ref="G74:I75" si="30">G75</f>
        <v>1009.61</v>
      </c>
      <c r="H74" s="126">
        <f t="shared" si="30"/>
        <v>1140</v>
      </c>
      <c r="I74" s="125">
        <f t="shared" si="30"/>
        <v>562.72</v>
      </c>
      <c r="J74" s="51">
        <f t="shared" ref="J74:J79" si="31">I74/G74*100</f>
        <v>55.736373451134604</v>
      </c>
      <c r="K74" s="51">
        <f t="shared" ref="K74:K79" si="32">I74/H74*100</f>
        <v>49.361403508771936</v>
      </c>
    </row>
    <row r="75" spans="2:17" x14ac:dyDescent="0.25">
      <c r="B75" s="6"/>
      <c r="C75" s="6"/>
      <c r="D75" s="6">
        <v>343</v>
      </c>
      <c r="E75" s="6"/>
      <c r="F75" s="6" t="s">
        <v>81</v>
      </c>
      <c r="G75" s="4">
        <f t="shared" si="30"/>
        <v>1009.61</v>
      </c>
      <c r="H75" s="126">
        <f t="shared" si="30"/>
        <v>1140</v>
      </c>
      <c r="I75" s="126">
        <f t="shared" si="30"/>
        <v>562.72</v>
      </c>
      <c r="J75" s="51">
        <f t="shared" si="31"/>
        <v>55.736373451134604</v>
      </c>
      <c r="K75" s="51">
        <f t="shared" si="32"/>
        <v>49.361403508771936</v>
      </c>
    </row>
    <row r="76" spans="2:17" ht="33" customHeight="1" x14ac:dyDescent="0.25">
      <c r="B76" s="6"/>
      <c r="C76" s="20"/>
      <c r="D76" s="6"/>
      <c r="E76" s="6">
        <v>3431</v>
      </c>
      <c r="F76" s="25" t="s">
        <v>82</v>
      </c>
      <c r="G76" s="156">
        <v>1009.61</v>
      </c>
      <c r="H76" s="156">
        <v>1140</v>
      </c>
      <c r="I76" s="156">
        <v>562.72</v>
      </c>
      <c r="J76" s="51">
        <f t="shared" si="31"/>
        <v>55.736373451134604</v>
      </c>
      <c r="K76" s="51">
        <f t="shared" si="32"/>
        <v>49.361403508771936</v>
      </c>
    </row>
    <row r="77" spans="2:17" x14ac:dyDescent="0.25">
      <c r="B77" s="6"/>
      <c r="C77" s="6">
        <v>38</v>
      </c>
      <c r="D77" s="7"/>
      <c r="E77" s="7"/>
      <c r="F77" s="6" t="s">
        <v>80</v>
      </c>
      <c r="G77" s="4">
        <f t="shared" ref="G77:I78" si="33">G78</f>
        <v>3000</v>
      </c>
      <c r="H77" s="126">
        <f t="shared" si="33"/>
        <v>0</v>
      </c>
      <c r="I77" s="125">
        <f t="shared" si="33"/>
        <v>1535.69</v>
      </c>
      <c r="J77" s="51">
        <f t="shared" si="31"/>
        <v>51.189666666666668</v>
      </c>
      <c r="K77" s="51" t="e">
        <f t="shared" si="32"/>
        <v>#DIV/0!</v>
      </c>
    </row>
    <row r="78" spans="2:17" x14ac:dyDescent="0.25">
      <c r="B78" s="6"/>
      <c r="C78" s="6"/>
      <c r="D78" s="6">
        <v>383</v>
      </c>
      <c r="E78" s="6"/>
      <c r="F78" s="6" t="s">
        <v>81</v>
      </c>
      <c r="G78" s="4">
        <f t="shared" si="33"/>
        <v>3000</v>
      </c>
      <c r="H78" s="126">
        <f t="shared" si="33"/>
        <v>0</v>
      </c>
      <c r="I78" s="126">
        <f t="shared" si="33"/>
        <v>1535.69</v>
      </c>
      <c r="J78" s="51">
        <f t="shared" si="31"/>
        <v>51.189666666666668</v>
      </c>
      <c r="K78" s="51" t="e">
        <f t="shared" si="32"/>
        <v>#DIV/0!</v>
      </c>
    </row>
    <row r="79" spans="2:17" x14ac:dyDescent="0.25">
      <c r="B79" s="6"/>
      <c r="C79" s="20"/>
      <c r="D79" s="6"/>
      <c r="E79" s="6">
        <v>3835</v>
      </c>
      <c r="F79" s="25" t="s">
        <v>180</v>
      </c>
      <c r="G79" s="156">
        <v>3000</v>
      </c>
      <c r="H79" s="157"/>
      <c r="I79" s="156">
        <v>1535.69</v>
      </c>
      <c r="J79" s="51">
        <f t="shared" si="31"/>
        <v>51.189666666666668</v>
      </c>
      <c r="K79" s="51" t="e">
        <f t="shared" si="32"/>
        <v>#DIV/0!</v>
      </c>
    </row>
    <row r="80" spans="2:17" hidden="1" x14ac:dyDescent="0.25">
      <c r="B80" s="6"/>
      <c r="C80" s="6"/>
      <c r="D80" s="6"/>
      <c r="E80" s="6"/>
      <c r="F80" s="6"/>
      <c r="G80" s="6"/>
      <c r="H80" s="127"/>
      <c r="I80" s="127"/>
      <c r="J80" s="6"/>
      <c r="K80" s="6"/>
    </row>
    <row r="81" spans="2:11" x14ac:dyDescent="0.25">
      <c r="B81" s="6">
        <v>4</v>
      </c>
      <c r="C81" s="55"/>
      <c r="D81" s="55"/>
      <c r="E81" s="55"/>
      <c r="F81" s="56" t="s">
        <v>5</v>
      </c>
      <c r="G81" s="57">
        <f>G82</f>
        <v>1096.18</v>
      </c>
      <c r="H81" s="124">
        <f t="shared" ref="H81:I81" si="34">H82</f>
        <v>1902.8</v>
      </c>
      <c r="I81" s="124">
        <f t="shared" si="34"/>
        <v>7999.88</v>
      </c>
      <c r="J81" s="58">
        <f>I81/G81*100</f>
        <v>729.79620135379218</v>
      </c>
      <c r="K81" s="58">
        <f>I81/H81*100</f>
        <v>420.42673954172801</v>
      </c>
    </row>
    <row r="82" spans="2:11" ht="26.25" customHeight="1" x14ac:dyDescent="0.25">
      <c r="B82" s="10"/>
      <c r="C82" s="10">
        <v>42</v>
      </c>
      <c r="D82" s="10"/>
      <c r="E82" s="10"/>
      <c r="F82" s="19" t="s">
        <v>83</v>
      </c>
      <c r="G82" s="4">
        <f>G84+G89</f>
        <v>1096.18</v>
      </c>
      <c r="H82" s="126">
        <f t="shared" ref="H82:I82" si="35">H84+H89</f>
        <v>1902.8</v>
      </c>
      <c r="I82" s="126">
        <f t="shared" si="35"/>
        <v>7999.88</v>
      </c>
      <c r="J82" s="51">
        <f>I82/G82*100</f>
        <v>729.79620135379218</v>
      </c>
      <c r="K82" s="51">
        <f>I82/H82*100</f>
        <v>420.42673954172801</v>
      </c>
    </row>
    <row r="83" spans="2:11" x14ac:dyDescent="0.25">
      <c r="B83" s="10"/>
      <c r="C83" s="10">
        <v>42</v>
      </c>
      <c r="D83" s="10"/>
      <c r="E83" s="10"/>
      <c r="F83" s="19"/>
      <c r="G83" s="4">
        <f>G84</f>
        <v>1096.18</v>
      </c>
      <c r="H83" s="126">
        <f>H84</f>
        <v>1902.8</v>
      </c>
      <c r="I83" s="126">
        <f>I84</f>
        <v>7999.88</v>
      </c>
      <c r="J83" s="51"/>
      <c r="K83" s="51"/>
    </row>
    <row r="84" spans="2:11" x14ac:dyDescent="0.25">
      <c r="B84" s="10"/>
      <c r="C84" s="10"/>
      <c r="D84" s="6">
        <v>422</v>
      </c>
      <c r="E84" s="6"/>
      <c r="F84" s="6" t="s">
        <v>84</v>
      </c>
      <c r="G84" s="4">
        <f>G85+G86+G87+G88</f>
        <v>1096.18</v>
      </c>
      <c r="H84" s="126">
        <f t="shared" ref="H84:I84" si="36">H85+H86+H87+H88</f>
        <v>1902.8</v>
      </c>
      <c r="I84" s="126">
        <f t="shared" si="36"/>
        <v>7999.88</v>
      </c>
      <c r="J84" s="51">
        <f t="shared" ref="J84:J90" si="37">I84/G84*100</f>
        <v>729.79620135379218</v>
      </c>
      <c r="K84" s="51">
        <f t="shared" ref="K84:K90" si="38">I84/H84*100</f>
        <v>420.42673954172801</v>
      </c>
    </row>
    <row r="85" spans="2:11" x14ac:dyDescent="0.25">
      <c r="B85" s="10"/>
      <c r="C85" s="10"/>
      <c r="D85" s="6"/>
      <c r="E85" s="6">
        <v>4221</v>
      </c>
      <c r="F85" s="6" t="s">
        <v>85</v>
      </c>
      <c r="G85" s="157"/>
      <c r="H85" s="156">
        <v>1902.8</v>
      </c>
      <c r="I85" s="156">
        <v>6924.88</v>
      </c>
      <c r="J85" s="51" t="e">
        <f t="shared" si="37"/>
        <v>#DIV/0!</v>
      </c>
      <c r="K85" s="51">
        <f t="shared" si="38"/>
        <v>363.93104898044987</v>
      </c>
    </row>
    <row r="86" spans="2:11" x14ac:dyDescent="0.25">
      <c r="B86" s="10"/>
      <c r="C86" s="10"/>
      <c r="D86" s="6"/>
      <c r="E86" s="6">
        <v>4222</v>
      </c>
      <c r="F86" s="6" t="s">
        <v>86</v>
      </c>
      <c r="G86" s="4"/>
      <c r="H86" s="51"/>
      <c r="I86" s="51"/>
      <c r="J86" s="51" t="e">
        <f t="shared" si="37"/>
        <v>#DIV/0!</v>
      </c>
      <c r="K86" s="51" t="e">
        <f t="shared" si="38"/>
        <v>#DIV/0!</v>
      </c>
    </row>
    <row r="87" spans="2:11" x14ac:dyDescent="0.25">
      <c r="B87" s="10"/>
      <c r="C87" s="10"/>
      <c r="D87" s="6"/>
      <c r="E87" s="6">
        <v>4223</v>
      </c>
      <c r="F87" s="6" t="s">
        <v>87</v>
      </c>
      <c r="G87" s="156">
        <v>688.85</v>
      </c>
      <c r="H87" s="156">
        <v>0</v>
      </c>
      <c r="I87" s="156">
        <v>1075</v>
      </c>
      <c r="J87" s="51">
        <f t="shared" si="37"/>
        <v>156.05719677723741</v>
      </c>
      <c r="K87" s="51" t="e">
        <f t="shared" si="38"/>
        <v>#DIV/0!</v>
      </c>
    </row>
    <row r="88" spans="2:11" x14ac:dyDescent="0.25">
      <c r="B88" s="10"/>
      <c r="C88" s="10"/>
      <c r="D88" s="6"/>
      <c r="E88" s="6">
        <v>4227</v>
      </c>
      <c r="F88" s="6" t="s">
        <v>125</v>
      </c>
      <c r="G88" s="156">
        <v>407.33</v>
      </c>
      <c r="H88" s="157"/>
      <c r="I88" s="157"/>
      <c r="J88" s="51">
        <f t="shared" si="37"/>
        <v>0</v>
      </c>
      <c r="K88" s="51" t="e">
        <f t="shared" si="38"/>
        <v>#DIV/0!</v>
      </c>
    </row>
    <row r="89" spans="2:11" x14ac:dyDescent="0.25">
      <c r="B89" s="10"/>
      <c r="C89" s="10"/>
      <c r="D89" s="6">
        <v>426</v>
      </c>
      <c r="E89" s="6"/>
      <c r="F89" s="6" t="s">
        <v>88</v>
      </c>
      <c r="G89" s="4">
        <f>G90</f>
        <v>0</v>
      </c>
      <c r="H89" s="126">
        <f t="shared" ref="H89:I89" si="39">H90</f>
        <v>0</v>
      </c>
      <c r="I89" s="126">
        <f t="shared" si="39"/>
        <v>0</v>
      </c>
      <c r="J89" s="51" t="e">
        <f t="shared" si="37"/>
        <v>#DIV/0!</v>
      </c>
      <c r="K89" s="51" t="e">
        <f t="shared" si="38"/>
        <v>#DIV/0!</v>
      </c>
    </row>
    <row r="90" spans="2:11" x14ac:dyDescent="0.25">
      <c r="B90" s="10"/>
      <c r="C90" s="10"/>
      <c r="D90" s="6"/>
      <c r="E90" s="6">
        <v>4262</v>
      </c>
      <c r="F90" s="6" t="s">
        <v>89</v>
      </c>
      <c r="G90" s="4">
        <v>0</v>
      </c>
      <c r="H90" s="51">
        <v>0</v>
      </c>
      <c r="I90" s="51">
        <v>0</v>
      </c>
      <c r="J90" s="51" t="e">
        <f t="shared" si="37"/>
        <v>#DIV/0!</v>
      </c>
      <c r="K90" s="51" t="e">
        <f t="shared" si="38"/>
        <v>#DIV/0!</v>
      </c>
    </row>
  </sheetData>
  <mergeCells count="7">
    <mergeCell ref="B8:F8"/>
    <mergeCell ref="B9:F9"/>
    <mergeCell ref="B31:F31"/>
    <mergeCell ref="B32:F32"/>
    <mergeCell ref="B2:K2"/>
    <mergeCell ref="B4:K4"/>
    <mergeCell ref="B6:K6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5"/>
  <sheetViews>
    <sheetView tabSelected="1" topLeftCell="A4" workbookViewId="0">
      <selection activeCell="H12" sqref="H12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253" t="s">
        <v>29</v>
      </c>
      <c r="C2" s="253"/>
      <c r="D2" s="253"/>
      <c r="E2" s="253"/>
      <c r="F2" s="253"/>
      <c r="G2" s="253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1" t="s">
        <v>6</v>
      </c>
      <c r="C4" s="31" t="s">
        <v>202</v>
      </c>
      <c r="D4" s="31" t="s">
        <v>200</v>
      </c>
      <c r="E4" s="31" t="s">
        <v>203</v>
      </c>
      <c r="F4" s="31" t="s">
        <v>14</v>
      </c>
      <c r="G4" s="31" t="s">
        <v>34</v>
      </c>
    </row>
    <row r="5" spans="2:7" x14ac:dyDescent="0.25">
      <c r="B5" s="31">
        <v>1</v>
      </c>
      <c r="C5" s="31">
        <v>2</v>
      </c>
      <c r="D5" s="31">
        <v>3</v>
      </c>
      <c r="E5" s="31">
        <v>5</v>
      </c>
      <c r="F5" s="31" t="s">
        <v>16</v>
      </c>
      <c r="G5" s="31" t="s">
        <v>54</v>
      </c>
    </row>
    <row r="6" spans="2:7" x14ac:dyDescent="0.25">
      <c r="B6" s="5" t="s">
        <v>28</v>
      </c>
      <c r="C6" s="4">
        <f>C7+C11+C13+C15</f>
        <v>565202.97</v>
      </c>
      <c r="D6" s="4">
        <f t="shared" ref="D6" si="0">D7+D11+D13</f>
        <v>724737.90999999992</v>
      </c>
      <c r="E6" s="4">
        <f>E7+E11+E13+E15</f>
        <v>335255.80999999994</v>
      </c>
      <c r="F6" s="51">
        <f>E6/C6*100</f>
        <v>59.316002886538257</v>
      </c>
      <c r="G6" s="51">
        <f>E6/D6*100</f>
        <v>46.258903442763192</v>
      </c>
    </row>
    <row r="7" spans="2:7" x14ac:dyDescent="0.25">
      <c r="B7" s="5" t="s">
        <v>26</v>
      </c>
      <c r="C7" s="4">
        <f>C8</f>
        <v>271315.53000000003</v>
      </c>
      <c r="D7" s="4">
        <f t="shared" ref="D7:E7" si="1">D8</f>
        <v>418409.8</v>
      </c>
      <c r="E7" s="4">
        <f t="shared" si="1"/>
        <v>176255.89999999997</v>
      </c>
      <c r="F7" s="51">
        <f t="shared" ref="F7:F33" si="2">E7/C7*100</f>
        <v>64.96343943157251</v>
      </c>
      <c r="G7" s="51">
        <f t="shared" ref="G7:G33" si="3">E7/D7*100</f>
        <v>42.125184448356606</v>
      </c>
    </row>
    <row r="8" spans="2:7" x14ac:dyDescent="0.25">
      <c r="B8" s="27" t="s">
        <v>25</v>
      </c>
      <c r="C8" s="160">
        <v>271315.53000000003</v>
      </c>
      <c r="D8" s="4">
        <v>418409.8</v>
      </c>
      <c r="E8" s="160">
        <v>176255.89999999997</v>
      </c>
      <c r="F8" s="51">
        <f t="shared" si="2"/>
        <v>64.96343943157251</v>
      </c>
      <c r="G8" s="51">
        <f t="shared" si="3"/>
        <v>42.125184448356606</v>
      </c>
    </row>
    <row r="9" spans="2:7" hidden="1" x14ac:dyDescent="0.25">
      <c r="B9" s="5" t="s">
        <v>24</v>
      </c>
      <c r="C9" s="4"/>
      <c r="D9" s="4"/>
      <c r="E9" s="24"/>
      <c r="F9" s="51" t="e">
        <f t="shared" si="2"/>
        <v>#DIV/0!</v>
      </c>
      <c r="G9" s="51" t="e">
        <f t="shared" si="3"/>
        <v>#DIV/0!</v>
      </c>
    </row>
    <row r="10" spans="2:7" hidden="1" x14ac:dyDescent="0.25">
      <c r="B10" s="26" t="s">
        <v>23</v>
      </c>
      <c r="C10" s="4"/>
      <c r="D10" s="4"/>
      <c r="E10" s="24"/>
      <c r="F10" s="51" t="e">
        <f t="shared" si="2"/>
        <v>#DIV/0!</v>
      </c>
      <c r="G10" s="51" t="e">
        <f t="shared" si="3"/>
        <v>#DIV/0!</v>
      </c>
    </row>
    <row r="11" spans="2:7" x14ac:dyDescent="0.25">
      <c r="B11" s="5" t="s">
        <v>97</v>
      </c>
      <c r="C11" s="4">
        <f>C12</f>
        <v>107046.21999999991</v>
      </c>
      <c r="D11" s="4">
        <f t="shared" ref="D11:E11" si="4">D12</f>
        <v>143469.4</v>
      </c>
      <c r="E11" s="4">
        <f t="shared" si="4"/>
        <v>68950.89999999998</v>
      </c>
      <c r="F11" s="51">
        <f t="shared" si="2"/>
        <v>64.412269765340653</v>
      </c>
      <c r="G11" s="51">
        <f t="shared" si="3"/>
        <v>48.059655926629638</v>
      </c>
    </row>
    <row r="12" spans="2:7" x14ac:dyDescent="0.25">
      <c r="B12" s="26" t="s">
        <v>98</v>
      </c>
      <c r="C12" s="160">
        <v>107046.21999999991</v>
      </c>
      <c r="D12" s="4">
        <v>143469.4</v>
      </c>
      <c r="E12" s="160">
        <v>68950.89999999998</v>
      </c>
      <c r="F12" s="51">
        <f t="shared" si="2"/>
        <v>64.412269765340653</v>
      </c>
      <c r="G12" s="51">
        <f t="shared" si="3"/>
        <v>48.059655926629638</v>
      </c>
    </row>
    <row r="13" spans="2:7" x14ac:dyDescent="0.25">
      <c r="B13" s="5" t="s">
        <v>99</v>
      </c>
      <c r="C13" s="4">
        <f>C14</f>
        <v>186841.22</v>
      </c>
      <c r="D13" s="4">
        <f t="shared" ref="D13:E13" si="5">D14</f>
        <v>162858.71</v>
      </c>
      <c r="E13" s="4">
        <f t="shared" si="5"/>
        <v>89249.03</v>
      </c>
      <c r="F13" s="51">
        <f t="shared" si="2"/>
        <v>47.767312801746854</v>
      </c>
      <c r="G13" s="51">
        <f t="shared" si="3"/>
        <v>54.801508620570559</v>
      </c>
    </row>
    <row r="14" spans="2:7" x14ac:dyDescent="0.25">
      <c r="B14" s="26" t="s">
        <v>100</v>
      </c>
      <c r="C14">
        <v>186841.22</v>
      </c>
      <c r="D14" s="4">
        <v>162858.71</v>
      </c>
      <c r="E14" s="50">
        <v>89249.03</v>
      </c>
      <c r="F14" s="51">
        <f t="shared" si="2"/>
        <v>47.767312801746854</v>
      </c>
      <c r="G14" s="51">
        <f t="shared" si="3"/>
        <v>54.801508620570559</v>
      </c>
    </row>
    <row r="15" spans="2:7" x14ac:dyDescent="0.25">
      <c r="B15" s="5" t="s">
        <v>101</v>
      </c>
      <c r="C15" s="4">
        <f>C16</f>
        <v>0</v>
      </c>
      <c r="D15" s="4">
        <f t="shared" ref="D15:E15" si="6">D16</f>
        <v>0</v>
      </c>
      <c r="E15" s="4">
        <f t="shared" si="6"/>
        <v>799.98</v>
      </c>
      <c r="F15" s="51" t="e">
        <f t="shared" si="2"/>
        <v>#DIV/0!</v>
      </c>
      <c r="G15" s="51" t="e">
        <f t="shared" si="3"/>
        <v>#DIV/0!</v>
      </c>
    </row>
    <row r="16" spans="2:7" x14ac:dyDescent="0.25">
      <c r="B16" s="26" t="s">
        <v>102</v>
      </c>
      <c r="C16" s="4">
        <f>' Račun prihoda i rashoda-2'!G21</f>
        <v>0</v>
      </c>
      <c r="D16" s="4"/>
      <c r="E16" s="24">
        <v>799.98</v>
      </c>
      <c r="F16" s="51" t="e">
        <f t="shared" si="2"/>
        <v>#DIV/0!</v>
      </c>
      <c r="G16" s="51" t="e">
        <f t="shared" si="3"/>
        <v>#DIV/0!</v>
      </c>
    </row>
    <row r="17" spans="2:7" x14ac:dyDescent="0.25">
      <c r="B17" s="26"/>
      <c r="C17" s="4"/>
      <c r="D17" s="4"/>
      <c r="E17" s="24"/>
      <c r="F17" s="51"/>
      <c r="G17" s="51"/>
    </row>
    <row r="18" spans="2:7" ht="15.75" customHeight="1" x14ac:dyDescent="0.25">
      <c r="B18" s="5" t="s">
        <v>27</v>
      </c>
      <c r="C18" s="4">
        <f>C19+C23+C25+C27</f>
        <v>595518.90799999994</v>
      </c>
      <c r="D18" s="4">
        <f t="shared" ref="D18:E18" si="7">D19+D23+D25</f>
        <v>799793.13000000012</v>
      </c>
      <c r="E18" s="4">
        <f t="shared" si="7"/>
        <v>333365.05</v>
      </c>
      <c r="F18" s="51">
        <f t="shared" si="2"/>
        <v>55.978919480420601</v>
      </c>
      <c r="G18" s="51">
        <f t="shared" si="3"/>
        <v>41.681409541489799</v>
      </c>
    </row>
    <row r="19" spans="2:7" x14ac:dyDescent="0.25">
      <c r="B19" s="5" t="s">
        <v>26</v>
      </c>
      <c r="C19" s="4">
        <f>C20</f>
        <v>356890.30999999994</v>
      </c>
      <c r="D19" s="4">
        <f t="shared" ref="D19" si="8">D20</f>
        <v>409246.42</v>
      </c>
      <c r="E19">
        <v>185967.96000000002</v>
      </c>
      <c r="F19" s="51">
        <f t="shared" si="2"/>
        <v>52.107875946533845</v>
      </c>
      <c r="G19" s="51">
        <f t="shared" si="3"/>
        <v>45.441560612796572</v>
      </c>
    </row>
    <row r="20" spans="2:7" x14ac:dyDescent="0.25">
      <c r="B20" s="27" t="s">
        <v>25</v>
      </c>
      <c r="C20" s="155">
        <v>356890.30999999994</v>
      </c>
      <c r="D20" s="155">
        <v>409246.42</v>
      </c>
      <c r="E20" s="155">
        <v>184432.27000000002</v>
      </c>
      <c r="F20" s="51">
        <f t="shared" si="2"/>
        <v>51.677578469418251</v>
      </c>
      <c r="G20" s="51">
        <f t="shared" si="3"/>
        <v>45.066312369940839</v>
      </c>
    </row>
    <row r="21" spans="2:7" hidden="1" x14ac:dyDescent="0.25">
      <c r="B21" s="5" t="s">
        <v>24</v>
      </c>
      <c r="C21" s="4"/>
      <c r="D21" s="4"/>
      <c r="E21" s="24"/>
      <c r="F21" s="51" t="e">
        <f t="shared" si="2"/>
        <v>#DIV/0!</v>
      </c>
      <c r="G21" s="51" t="e">
        <f t="shared" si="3"/>
        <v>#DIV/0!</v>
      </c>
    </row>
    <row r="22" spans="2:7" hidden="1" x14ac:dyDescent="0.25">
      <c r="B22" s="26" t="s">
        <v>23</v>
      </c>
      <c r="C22" s="4"/>
      <c r="D22" s="4"/>
      <c r="E22" s="24"/>
      <c r="F22" s="51" t="e">
        <f t="shared" si="2"/>
        <v>#DIV/0!</v>
      </c>
      <c r="G22" s="51" t="e">
        <f t="shared" si="3"/>
        <v>#DIV/0!</v>
      </c>
    </row>
    <row r="23" spans="2:7" x14ac:dyDescent="0.25">
      <c r="B23" s="5" t="s">
        <v>97</v>
      </c>
      <c r="C23" s="4">
        <f>C24</f>
        <v>88359.777999999991</v>
      </c>
      <c r="D23" s="4">
        <f t="shared" ref="D23:E23" si="9">D24</f>
        <v>136902.14000000001</v>
      </c>
      <c r="E23" s="4">
        <f t="shared" si="9"/>
        <v>72380.67</v>
      </c>
      <c r="F23" s="51">
        <f t="shared" si="2"/>
        <v>81.915857688098768</v>
      </c>
      <c r="G23" s="51">
        <f t="shared" si="3"/>
        <v>52.870371493097181</v>
      </c>
    </row>
    <row r="24" spans="2:7" x14ac:dyDescent="0.25">
      <c r="B24" s="26" t="s">
        <v>98</v>
      </c>
      <c r="C24" s="155">
        <v>88359.777999999991</v>
      </c>
      <c r="D24" s="155">
        <v>136902.14000000001</v>
      </c>
      <c r="E24">
        <v>72380.67</v>
      </c>
      <c r="F24" s="51">
        <f t="shared" si="2"/>
        <v>81.915857688098768</v>
      </c>
      <c r="G24" s="51">
        <f t="shared" si="3"/>
        <v>52.870371493097181</v>
      </c>
    </row>
    <row r="25" spans="2:7" x14ac:dyDescent="0.25">
      <c r="B25" s="5" t="s">
        <v>99</v>
      </c>
      <c r="C25" s="4">
        <f>C26</f>
        <v>150268.82</v>
      </c>
      <c r="D25" s="4">
        <f t="shared" ref="D25:E25" si="10">D26</f>
        <v>253644.57000000007</v>
      </c>
      <c r="E25" s="4">
        <f t="shared" si="10"/>
        <v>75016.419999999984</v>
      </c>
      <c r="F25" s="51">
        <f t="shared" si="2"/>
        <v>49.921480717024316</v>
      </c>
      <c r="G25" s="51">
        <f t="shared" si="3"/>
        <v>29.575409400642783</v>
      </c>
    </row>
    <row r="26" spans="2:7" x14ac:dyDescent="0.25">
      <c r="B26" s="26" t="s">
        <v>100</v>
      </c>
      <c r="C26" s="4">
        <v>150268.82</v>
      </c>
      <c r="D26" s="50">
        <v>253644.57000000007</v>
      </c>
      <c r="E26">
        <v>75016.419999999984</v>
      </c>
      <c r="F26" s="51">
        <f t="shared" si="2"/>
        <v>49.921480717024316</v>
      </c>
      <c r="G26" s="51">
        <f t="shared" si="3"/>
        <v>29.575409400642783</v>
      </c>
    </row>
    <row r="27" spans="2:7" x14ac:dyDescent="0.25">
      <c r="B27" s="5" t="s">
        <v>101</v>
      </c>
      <c r="C27" s="4">
        <f>C28</f>
        <v>0</v>
      </c>
      <c r="D27" s="4">
        <f t="shared" ref="D27:E27" si="11">D28</f>
        <v>0</v>
      </c>
      <c r="E27" s="4">
        <f t="shared" si="11"/>
        <v>0</v>
      </c>
      <c r="F27" s="51" t="e">
        <f t="shared" si="2"/>
        <v>#DIV/0!</v>
      </c>
      <c r="G27" s="51" t="e">
        <f t="shared" si="3"/>
        <v>#DIV/0!</v>
      </c>
    </row>
    <row r="28" spans="2:7" x14ac:dyDescent="0.25">
      <c r="B28" s="26" t="s">
        <v>102</v>
      </c>
      <c r="C28" s="4"/>
      <c r="D28" s="4"/>
      <c r="E28" s="24"/>
      <c r="F28" s="51" t="e">
        <f t="shared" si="2"/>
        <v>#DIV/0!</v>
      </c>
      <c r="G28" s="51" t="e">
        <f t="shared" si="3"/>
        <v>#DIV/0!</v>
      </c>
    </row>
    <row r="29" spans="2:7" ht="16.5" customHeight="1" x14ac:dyDescent="0.25">
      <c r="B29" s="26"/>
      <c r="C29" s="4"/>
      <c r="D29" s="4"/>
      <c r="E29" s="24"/>
      <c r="F29" s="51"/>
      <c r="G29" s="51"/>
    </row>
    <row r="30" spans="2:7" ht="27.75" customHeight="1" x14ac:dyDescent="0.25">
      <c r="B30" s="5" t="s">
        <v>103</v>
      </c>
      <c r="C30" s="4"/>
      <c r="D30" s="4"/>
      <c r="E30" s="24"/>
      <c r="F30" s="51" t="e">
        <f t="shared" si="2"/>
        <v>#DIV/0!</v>
      </c>
      <c r="G30" s="51" t="e">
        <f t="shared" si="3"/>
        <v>#DIV/0!</v>
      </c>
    </row>
    <row r="31" spans="2:7" x14ac:dyDescent="0.25">
      <c r="B31" s="5" t="s">
        <v>104</v>
      </c>
      <c r="C31" s="4"/>
      <c r="D31" s="4"/>
      <c r="E31" s="24"/>
      <c r="F31" s="51" t="e">
        <f t="shared" si="2"/>
        <v>#DIV/0!</v>
      </c>
      <c r="G31" s="51" t="e">
        <f t="shared" si="3"/>
        <v>#DIV/0!</v>
      </c>
    </row>
    <row r="32" spans="2:7" x14ac:dyDescent="0.25">
      <c r="B32" s="27" t="s">
        <v>105</v>
      </c>
      <c r="C32" s="4"/>
      <c r="D32" s="4"/>
      <c r="E32" s="24"/>
      <c r="F32" s="51" t="e">
        <f t="shared" si="2"/>
        <v>#DIV/0!</v>
      </c>
      <c r="G32" s="51" t="e">
        <f t="shared" si="3"/>
        <v>#DIV/0!</v>
      </c>
    </row>
    <row r="33" spans="2:7" x14ac:dyDescent="0.25">
      <c r="B33" s="27" t="s">
        <v>106</v>
      </c>
      <c r="C33" s="4"/>
      <c r="D33" s="4"/>
      <c r="E33" s="24"/>
      <c r="F33" s="51" t="e">
        <f t="shared" si="2"/>
        <v>#DIV/0!</v>
      </c>
      <c r="G33" s="51" t="e">
        <f t="shared" si="3"/>
        <v>#DIV/0!</v>
      </c>
    </row>
    <row r="35" spans="2:7" x14ac:dyDescent="0.25">
      <c r="B35" s="159"/>
      <c r="C35" s="161"/>
      <c r="D35" s="161"/>
      <c r="E35" s="161"/>
      <c r="F35" s="160"/>
      <c r="G35" s="160"/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7"/>
  <sheetViews>
    <sheetView workbookViewId="0">
      <selection activeCell="F35" sqref="F35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  <col min="10" max="10" width="0" hidden="1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253" t="s">
        <v>33</v>
      </c>
      <c r="C2" s="253"/>
      <c r="D2" s="253"/>
      <c r="E2" s="253"/>
      <c r="F2" s="253"/>
      <c r="G2" s="253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1" t="s">
        <v>6</v>
      </c>
      <c r="C4" s="31" t="s">
        <v>202</v>
      </c>
      <c r="D4" s="31" t="s">
        <v>200</v>
      </c>
      <c r="E4" s="31" t="s">
        <v>203</v>
      </c>
      <c r="F4" s="31" t="s">
        <v>14</v>
      </c>
      <c r="G4" s="31" t="s">
        <v>34</v>
      </c>
    </row>
    <row r="5" spans="2:7" x14ac:dyDescent="0.25">
      <c r="B5" s="31">
        <v>1</v>
      </c>
      <c r="C5" s="31">
        <v>2</v>
      </c>
      <c r="D5" s="31">
        <v>3</v>
      </c>
      <c r="E5" s="31">
        <v>5</v>
      </c>
      <c r="F5" s="31" t="s">
        <v>16</v>
      </c>
      <c r="G5" s="31" t="s">
        <v>54</v>
      </c>
    </row>
    <row r="6" spans="2:7" ht="15.75" customHeight="1" x14ac:dyDescent="0.25">
      <c r="B6" s="5" t="s">
        <v>27</v>
      </c>
      <c r="C6" s="4">
        <f>C7</f>
        <v>595596.17799999972</v>
      </c>
      <c r="D6" s="4">
        <f t="shared" ref="D6:E6" si="0">D7</f>
        <v>799793.13000000012</v>
      </c>
      <c r="E6" s="4">
        <f t="shared" si="0"/>
        <v>333365.05000000005</v>
      </c>
      <c r="F6" s="4">
        <f t="shared" ref="F6:F7" si="1">E6/C6*100</f>
        <v>55.97165702430015</v>
      </c>
      <c r="G6" s="50">
        <f t="shared" ref="G6:G7" si="2">E6/D6*100</f>
        <v>41.681409541489813</v>
      </c>
    </row>
    <row r="7" spans="2:7" ht="15.75" customHeight="1" x14ac:dyDescent="0.25">
      <c r="B7" s="5" t="s">
        <v>107</v>
      </c>
      <c r="C7" s="4">
        <f>C8+C9</f>
        <v>595596.17799999972</v>
      </c>
      <c r="D7" s="4">
        <f>D8+D9</f>
        <v>799793.13000000012</v>
      </c>
      <c r="E7" s="4">
        <f t="shared" ref="E7" si="3">E8+E9</f>
        <v>333365.05000000005</v>
      </c>
      <c r="F7" s="4">
        <f t="shared" si="1"/>
        <v>55.97165702430015</v>
      </c>
      <c r="G7" s="50">
        <f t="shared" si="2"/>
        <v>41.681409541489813</v>
      </c>
    </row>
    <row r="8" spans="2:7" x14ac:dyDescent="0.25">
      <c r="B8" s="11" t="s">
        <v>108</v>
      </c>
      <c r="C8" s="154">
        <v>564310.19799999974</v>
      </c>
      <c r="D8" s="154">
        <v>745290.32000000007</v>
      </c>
      <c r="E8" s="154">
        <v>314251.89</v>
      </c>
      <c r="F8" s="4">
        <f>E8/C8*100</f>
        <v>55.687792124571914</v>
      </c>
      <c r="G8" s="50">
        <f>E8/D8*100</f>
        <v>42.165030400502182</v>
      </c>
    </row>
    <row r="9" spans="2:7" x14ac:dyDescent="0.25">
      <c r="B9" s="28" t="s">
        <v>109</v>
      </c>
      <c r="C9" s="154">
        <v>31285.98</v>
      </c>
      <c r="D9" s="154">
        <v>54502.81</v>
      </c>
      <c r="E9" s="154">
        <v>19113.160000000003</v>
      </c>
      <c r="F9" s="4">
        <f>E9/C9*100</f>
        <v>61.091773375806049</v>
      </c>
      <c r="G9" s="4">
        <f>E9/D9*100</f>
        <v>35.068210244572718</v>
      </c>
    </row>
    <row r="10" spans="2:7" x14ac:dyDescent="0.25">
      <c r="C10" s="120"/>
    </row>
    <row r="17" spans="2:5" x14ac:dyDescent="0.25">
      <c r="B17" s="119"/>
      <c r="C17" s="119"/>
      <c r="D17" s="119"/>
      <c r="E17" s="118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8"/>
  <sheetViews>
    <sheetView topLeftCell="B1" workbookViewId="0">
      <selection activeCell="H35" sqref="H3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2:11" ht="18" customHeight="1" x14ac:dyDescent="0.25">
      <c r="B2" s="253" t="s">
        <v>50</v>
      </c>
      <c r="C2" s="253"/>
      <c r="D2" s="253"/>
      <c r="E2" s="253"/>
      <c r="F2" s="253"/>
      <c r="G2" s="253"/>
      <c r="H2" s="253"/>
      <c r="I2" s="253"/>
      <c r="J2" s="253"/>
      <c r="K2" s="253"/>
    </row>
    <row r="3" spans="2:11" ht="15.75" customHeight="1" x14ac:dyDescent="0.25">
      <c r="B3" s="253" t="s">
        <v>30</v>
      </c>
      <c r="C3" s="253"/>
      <c r="D3" s="253"/>
      <c r="E3" s="253"/>
      <c r="F3" s="253"/>
      <c r="G3" s="253"/>
      <c r="H3" s="253"/>
      <c r="I3" s="253"/>
      <c r="J3" s="253"/>
      <c r="K3" s="253"/>
    </row>
    <row r="4" spans="2:11" ht="18" x14ac:dyDescent="0.25">
      <c r="B4" s="12"/>
      <c r="C4" s="12"/>
      <c r="D4" s="12"/>
      <c r="E4" s="12"/>
      <c r="F4" s="12"/>
      <c r="G4" s="12"/>
      <c r="H4" s="12"/>
      <c r="I4" s="3"/>
      <c r="J4" s="3"/>
      <c r="K4" s="3"/>
    </row>
    <row r="5" spans="2:11" ht="25.5" customHeight="1" x14ac:dyDescent="0.25">
      <c r="B5" s="250" t="s">
        <v>6</v>
      </c>
      <c r="C5" s="251"/>
      <c r="D5" s="251"/>
      <c r="E5" s="251"/>
      <c r="F5" s="252"/>
      <c r="G5" s="33" t="s">
        <v>52</v>
      </c>
      <c r="H5" s="31" t="s">
        <v>35</v>
      </c>
      <c r="I5" s="33" t="s">
        <v>53</v>
      </c>
      <c r="J5" s="33" t="s">
        <v>14</v>
      </c>
      <c r="K5" s="33" t="s">
        <v>34</v>
      </c>
    </row>
    <row r="6" spans="2:11" x14ac:dyDescent="0.25">
      <c r="B6" s="250">
        <v>1</v>
      </c>
      <c r="C6" s="251"/>
      <c r="D6" s="251"/>
      <c r="E6" s="251"/>
      <c r="F6" s="252"/>
      <c r="G6" s="33">
        <v>2</v>
      </c>
      <c r="H6" s="33">
        <v>3</v>
      </c>
      <c r="I6" s="33">
        <v>5</v>
      </c>
      <c r="J6" s="33" t="s">
        <v>16</v>
      </c>
      <c r="K6" s="33" t="s">
        <v>54</v>
      </c>
    </row>
    <row r="7" spans="2:11" ht="25.5" x14ac:dyDescent="0.25">
      <c r="B7" s="5">
        <v>8</v>
      </c>
      <c r="C7" s="5"/>
      <c r="D7" s="5"/>
      <c r="E7" s="5"/>
      <c r="F7" s="5" t="s">
        <v>8</v>
      </c>
      <c r="G7" s="4">
        <v>0</v>
      </c>
      <c r="H7" s="4">
        <v>0</v>
      </c>
      <c r="I7" s="24">
        <v>0</v>
      </c>
      <c r="J7" s="24" t="e">
        <f>I7/G7*100</f>
        <v>#DIV/0!</v>
      </c>
      <c r="K7" s="24" t="e">
        <f>I7/H7*100</f>
        <v>#DIV/0!</v>
      </c>
    </row>
    <row r="8" spans="2:11" ht="25.5" x14ac:dyDescent="0.25">
      <c r="B8" s="8">
        <v>5</v>
      </c>
      <c r="C8" s="9"/>
      <c r="D8" s="9"/>
      <c r="E8" s="9"/>
      <c r="F8" s="18" t="s">
        <v>9</v>
      </c>
      <c r="G8" s="4">
        <v>0</v>
      </c>
      <c r="H8" s="4">
        <v>0</v>
      </c>
      <c r="I8" s="24">
        <v>0</v>
      </c>
      <c r="J8" s="24" t="e">
        <f>I8/G8*100</f>
        <v>#DIV/0!</v>
      </c>
      <c r="K8" s="24" t="e">
        <f>I8/H8*100</f>
        <v>#DIV/0!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8"/>
  <sheetViews>
    <sheetView workbookViewId="0">
      <selection activeCell="F27" sqref="F2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2"/>
      <c r="C1" s="12"/>
      <c r="D1" s="12"/>
      <c r="E1" s="3"/>
      <c r="F1" s="3"/>
      <c r="G1" s="3"/>
    </row>
    <row r="2" spans="2:7" ht="15.75" customHeight="1" x14ac:dyDescent="0.25">
      <c r="B2" s="253" t="s">
        <v>31</v>
      </c>
      <c r="C2" s="253"/>
      <c r="D2" s="253"/>
      <c r="E2" s="253"/>
      <c r="F2" s="253"/>
      <c r="G2" s="253"/>
    </row>
    <row r="3" spans="2:7" ht="18" x14ac:dyDescent="0.25">
      <c r="B3" s="12"/>
      <c r="C3" s="12"/>
      <c r="D3" s="12"/>
      <c r="E3" s="3"/>
      <c r="F3" s="3"/>
      <c r="G3" s="3"/>
    </row>
    <row r="4" spans="2:7" ht="25.5" x14ac:dyDescent="0.25">
      <c r="B4" s="31" t="s">
        <v>6</v>
      </c>
      <c r="C4" s="31" t="s">
        <v>52</v>
      </c>
      <c r="D4" s="31" t="s">
        <v>35</v>
      </c>
      <c r="E4" s="31" t="s">
        <v>53</v>
      </c>
      <c r="F4" s="31" t="s">
        <v>14</v>
      </c>
      <c r="G4" s="31" t="s">
        <v>34</v>
      </c>
    </row>
    <row r="5" spans="2:7" x14ac:dyDescent="0.25">
      <c r="B5" s="31">
        <v>1</v>
      </c>
      <c r="C5" s="31">
        <v>2</v>
      </c>
      <c r="D5" s="31">
        <v>3</v>
      </c>
      <c r="E5" s="31">
        <v>5</v>
      </c>
      <c r="F5" s="31" t="s">
        <v>16</v>
      </c>
      <c r="G5" s="31" t="s">
        <v>54</v>
      </c>
    </row>
    <row r="6" spans="2:7" x14ac:dyDescent="0.25">
      <c r="B6" s="5" t="s">
        <v>32</v>
      </c>
      <c r="C6" s="4">
        <f>C7+C8</f>
        <v>0</v>
      </c>
      <c r="D6" s="4">
        <f t="shared" ref="D6:E6" si="0">D7+D8</f>
        <v>0</v>
      </c>
      <c r="E6" s="4">
        <f t="shared" si="0"/>
        <v>0</v>
      </c>
      <c r="F6" s="24" t="e">
        <f>E6/C6*100</f>
        <v>#DIV/0!</v>
      </c>
      <c r="G6" s="24" t="e">
        <f>E6/D6*100</f>
        <v>#DIV/0!</v>
      </c>
    </row>
    <row r="7" spans="2:7" ht="25.5" x14ac:dyDescent="0.25">
      <c r="B7" s="5" t="s">
        <v>110</v>
      </c>
      <c r="C7" s="4">
        <v>0</v>
      </c>
      <c r="D7" s="4">
        <v>0</v>
      </c>
      <c r="E7" s="24">
        <v>0</v>
      </c>
      <c r="F7" s="24" t="e">
        <f>E7/C7*100</f>
        <v>#DIV/0!</v>
      </c>
      <c r="G7" s="24" t="e">
        <f>E7/D7*100</f>
        <v>#DIV/0!</v>
      </c>
    </row>
    <row r="8" spans="2:7" ht="25.5" x14ac:dyDescent="0.25">
      <c r="B8" s="5" t="s">
        <v>111</v>
      </c>
      <c r="C8" s="4">
        <v>0</v>
      </c>
      <c r="D8" s="4">
        <v>0</v>
      </c>
      <c r="E8" s="24">
        <v>0</v>
      </c>
      <c r="F8" s="24" t="e">
        <f>E8/C8*100</f>
        <v>#DIV/0!</v>
      </c>
      <c r="G8" s="24" t="e">
        <f>E8/D8*100</f>
        <v>#DIV/0!</v>
      </c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Y374"/>
  <sheetViews>
    <sheetView topLeftCell="G1" zoomScale="60" zoomScaleNormal="60" workbookViewId="0">
      <selection activeCell="J6" sqref="J6:AD152"/>
    </sheetView>
  </sheetViews>
  <sheetFormatPr defaultRowHeight="15.75" x14ac:dyDescent="0.25"/>
  <cols>
    <col min="2" max="2" width="7.28515625" style="87" bestFit="1" customWidth="1"/>
    <col min="3" max="4" width="0.140625" customWidth="1"/>
    <col min="5" max="5" width="84.85546875" style="99" bestFit="1" customWidth="1"/>
    <col min="6" max="6" width="45.42578125" style="86" bestFit="1" customWidth="1"/>
    <col min="7" max="7" width="20.7109375" style="86" customWidth="1"/>
    <col min="8" max="8" width="9.7109375" bestFit="1" customWidth="1"/>
    <col min="12" max="12" width="21.5703125" bestFit="1" customWidth="1"/>
    <col min="14" max="14" width="14" bestFit="1" customWidth="1"/>
    <col min="15" max="15" width="39" bestFit="1" customWidth="1"/>
    <col min="16" max="16" width="11.5703125" bestFit="1" customWidth="1"/>
    <col min="19" max="19" width="10.42578125" bestFit="1" customWidth="1"/>
    <col min="20" max="21" width="11.5703125" bestFit="1" customWidth="1"/>
    <col min="22" max="22" width="12.28515625" bestFit="1" customWidth="1"/>
  </cols>
  <sheetData>
    <row r="1" spans="2:12" ht="18" x14ac:dyDescent="0.25">
      <c r="B1" s="63"/>
      <c r="C1" s="2"/>
      <c r="D1" s="2"/>
      <c r="E1" s="63"/>
      <c r="F1" s="76"/>
      <c r="G1" s="76"/>
      <c r="H1" s="3"/>
    </row>
    <row r="2" spans="2:12" ht="18" customHeight="1" x14ac:dyDescent="0.25">
      <c r="B2" s="253" t="s">
        <v>10</v>
      </c>
      <c r="C2" s="254"/>
      <c r="D2" s="254"/>
      <c r="E2" s="254"/>
      <c r="F2" s="254"/>
      <c r="G2" s="254"/>
      <c r="H2" s="254"/>
    </row>
    <row r="3" spans="2:12" ht="18" x14ac:dyDescent="0.25">
      <c r="B3" s="63"/>
      <c r="C3" s="2"/>
      <c r="D3" s="2"/>
      <c r="E3" s="63"/>
      <c r="F3" s="76"/>
      <c r="G3" s="76"/>
      <c r="H3" s="3"/>
      <c r="K3" s="177"/>
      <c r="L3" s="34"/>
    </row>
    <row r="4" spans="2:12" x14ac:dyDescent="0.25">
      <c r="B4" s="255" t="s">
        <v>51</v>
      </c>
      <c r="C4" s="255"/>
      <c r="D4" s="255"/>
      <c r="E4" s="255"/>
      <c r="F4" s="255"/>
      <c r="G4" s="255"/>
      <c r="H4" s="255"/>
      <c r="K4" s="177"/>
      <c r="L4" s="34"/>
    </row>
    <row r="5" spans="2:12" ht="18" x14ac:dyDescent="0.25">
      <c r="B5" s="63"/>
      <c r="C5" s="12"/>
      <c r="D5" s="12"/>
      <c r="E5" s="63"/>
      <c r="F5" s="76"/>
      <c r="G5" s="76"/>
      <c r="H5" s="3"/>
      <c r="K5" s="177"/>
      <c r="L5" s="34"/>
    </row>
    <row r="6" spans="2:12" ht="31.5" x14ac:dyDescent="0.25">
      <c r="B6" s="250" t="s">
        <v>6</v>
      </c>
      <c r="C6" s="251"/>
      <c r="D6" s="251"/>
      <c r="E6" s="252"/>
      <c r="F6" s="77" t="s">
        <v>200</v>
      </c>
      <c r="G6" s="77" t="s">
        <v>201</v>
      </c>
      <c r="H6" s="31" t="s">
        <v>34</v>
      </c>
    </row>
    <row r="7" spans="2:12" s="23" customFormat="1" ht="15.75" customHeight="1" x14ac:dyDescent="0.2">
      <c r="B7" s="256">
        <v>1</v>
      </c>
      <c r="C7" s="257"/>
      <c r="D7" s="257"/>
      <c r="E7" s="258"/>
      <c r="F7" s="77">
        <v>2</v>
      </c>
      <c r="G7" s="77">
        <v>4</v>
      </c>
      <c r="H7" s="32" t="s">
        <v>55</v>
      </c>
    </row>
    <row r="8" spans="2:12" s="34" customFormat="1" ht="30" customHeight="1" thickBot="1" x14ac:dyDescent="0.3">
      <c r="B8" s="259"/>
      <c r="C8" s="260"/>
      <c r="D8" s="261"/>
      <c r="E8" s="88" t="s">
        <v>205</v>
      </c>
      <c r="F8" s="78">
        <f>F9+F11+F12</f>
        <v>724737.90999999992</v>
      </c>
      <c r="G8" s="78">
        <f>G9+G11+G12+G13+G14</f>
        <v>335255.80999999994</v>
      </c>
      <c r="H8" s="53">
        <f>G8/F8*100</f>
        <v>46.258903442763192</v>
      </c>
    </row>
    <row r="9" spans="2:12" s="34" customFormat="1" ht="30" customHeight="1" thickBot="1" x14ac:dyDescent="0.3">
      <c r="B9" s="101">
        <v>1</v>
      </c>
      <c r="C9" s="102"/>
      <c r="D9" s="69"/>
      <c r="E9" s="89" t="s">
        <v>112</v>
      </c>
      <c r="F9" s="185">
        <v>418409.8</v>
      </c>
      <c r="G9" s="183">
        <v>176255.89999999997</v>
      </c>
      <c r="H9" s="35">
        <f>G9/F9*100</f>
        <v>42.125184448356606</v>
      </c>
    </row>
    <row r="10" spans="2:12" s="34" customFormat="1" ht="30" customHeight="1" thickBot="1" x14ac:dyDescent="0.3">
      <c r="B10" s="101">
        <v>3</v>
      </c>
      <c r="C10" s="102"/>
      <c r="D10" s="69"/>
      <c r="E10" s="89" t="s">
        <v>113</v>
      </c>
      <c r="F10" s="84"/>
      <c r="G10" s="183"/>
      <c r="H10" s="35" t="e">
        <f t="shared" ref="H10:H12" si="0">G10/F10*100</f>
        <v>#DIV/0!</v>
      </c>
    </row>
    <row r="11" spans="2:12" s="34" customFormat="1" ht="30" customHeight="1" thickBot="1" x14ac:dyDescent="0.3">
      <c r="B11" s="101">
        <v>4</v>
      </c>
      <c r="C11" s="102"/>
      <c r="D11" s="69"/>
      <c r="E11" s="89" t="s">
        <v>114</v>
      </c>
      <c r="F11" s="84">
        <v>143469.4</v>
      </c>
      <c r="G11" s="183">
        <v>68940.63</v>
      </c>
      <c r="H11" s="35">
        <f t="shared" si="0"/>
        <v>48.052497605761232</v>
      </c>
    </row>
    <row r="12" spans="2:12" s="34" customFormat="1" ht="30" customHeight="1" thickBot="1" x14ac:dyDescent="0.35">
      <c r="B12" s="101">
        <v>5</v>
      </c>
      <c r="C12" s="102"/>
      <c r="D12" s="69"/>
      <c r="E12" s="89" t="s">
        <v>115</v>
      </c>
      <c r="F12" s="84">
        <v>162858.71</v>
      </c>
      <c r="G12" s="184">
        <v>89249.03</v>
      </c>
      <c r="H12" s="35">
        <f t="shared" si="0"/>
        <v>54.801508620570559</v>
      </c>
    </row>
    <row r="13" spans="2:12" s="34" customFormat="1" ht="30" customHeight="1" thickBot="1" x14ac:dyDescent="0.35">
      <c r="B13" s="101">
        <v>6</v>
      </c>
      <c r="C13" s="102"/>
      <c r="D13" s="69"/>
      <c r="E13" s="89" t="s">
        <v>116</v>
      </c>
      <c r="F13" s="84"/>
      <c r="G13" s="184">
        <v>799.98</v>
      </c>
      <c r="H13" s="35"/>
    </row>
    <row r="14" spans="2:12" s="34" customFormat="1" ht="30" customHeight="1" thickBot="1" x14ac:dyDescent="0.3">
      <c r="B14" s="101">
        <v>7</v>
      </c>
      <c r="C14" s="102"/>
      <c r="D14" s="69"/>
      <c r="E14" s="90" t="s">
        <v>117</v>
      </c>
      <c r="F14" s="84"/>
      <c r="G14" s="183">
        <v>10.27</v>
      </c>
      <c r="H14" s="35"/>
    </row>
    <row r="15" spans="2:12" s="34" customFormat="1" ht="30" customHeight="1" thickBot="1" x14ac:dyDescent="0.3">
      <c r="B15" s="101">
        <v>8</v>
      </c>
      <c r="C15" s="102"/>
      <c r="D15" s="69"/>
      <c r="E15" s="89" t="s">
        <v>118</v>
      </c>
      <c r="F15" s="79"/>
      <c r="G15" s="183"/>
      <c r="H15" s="35"/>
    </row>
    <row r="16" spans="2:12" s="34" customFormat="1" ht="30" customHeight="1" thickBot="1" x14ac:dyDescent="0.3">
      <c r="B16" s="101">
        <v>9</v>
      </c>
      <c r="C16" s="102"/>
      <c r="D16" s="69"/>
      <c r="E16" s="89" t="s">
        <v>119</v>
      </c>
      <c r="F16" s="79"/>
      <c r="G16" s="183"/>
      <c r="H16" s="35"/>
    </row>
    <row r="17" spans="2:8" s="34" customFormat="1" ht="30" customHeight="1" thickBot="1" x14ac:dyDescent="0.3">
      <c r="B17" s="103"/>
      <c r="C17" s="104"/>
      <c r="D17" s="68"/>
      <c r="E17" s="91" t="s">
        <v>123</v>
      </c>
      <c r="F17" s="81">
        <f>F18+F102+F163+F245+F306</f>
        <v>799153.13</v>
      </c>
      <c r="G17" s="81">
        <f>G18+G102+G163+G245+G306</f>
        <v>333365.05000000005</v>
      </c>
      <c r="H17" s="52">
        <f t="shared" ref="H17:H55" si="1">G17/F17*100</f>
        <v>41.714790005264703</v>
      </c>
    </row>
    <row r="18" spans="2:8" s="34" customFormat="1" ht="30" customHeight="1" thickBot="1" x14ac:dyDescent="0.3">
      <c r="B18" s="105"/>
      <c r="C18" s="106"/>
      <c r="D18" s="66"/>
      <c r="E18" s="92" t="s">
        <v>127</v>
      </c>
      <c r="F18" s="82">
        <f>F19+F55+F58+F88+F91</f>
        <v>490855.42000000004</v>
      </c>
      <c r="G18" s="82">
        <f>G19+G55+G58+G88+G91</f>
        <v>231442.10000000003</v>
      </c>
      <c r="H18" s="54">
        <f t="shared" si="1"/>
        <v>47.150767938958488</v>
      </c>
    </row>
    <row r="19" spans="2:8" s="49" customFormat="1" ht="30" customHeight="1" thickBot="1" x14ac:dyDescent="0.3">
      <c r="B19" s="107">
        <v>11</v>
      </c>
      <c r="C19" s="108"/>
      <c r="D19" s="67"/>
      <c r="E19" s="93" t="s">
        <v>112</v>
      </c>
      <c r="F19" s="83">
        <f>F20+F24+F48+F50</f>
        <v>384799.51</v>
      </c>
      <c r="G19" s="83">
        <f>G20+G24+G48+G50</f>
        <v>172881.15000000002</v>
      </c>
      <c r="H19" s="48">
        <f t="shared" ref="H19" si="2">G19/F19*100</f>
        <v>44.927590994073775</v>
      </c>
    </row>
    <row r="20" spans="2:8" s="34" customFormat="1" ht="30" customHeight="1" thickBot="1" x14ac:dyDescent="0.3">
      <c r="B20" s="109">
        <v>31</v>
      </c>
      <c r="C20" s="110"/>
      <c r="D20" s="65"/>
      <c r="E20" s="94" t="s">
        <v>120</v>
      </c>
      <c r="F20" s="84">
        <f>F21+F22+F23</f>
        <v>341604.99</v>
      </c>
      <c r="G20" s="84">
        <f>G21+G22+G23</f>
        <v>151501.72000000003</v>
      </c>
      <c r="H20" s="35">
        <f t="shared" si="1"/>
        <v>44.349972756545512</v>
      </c>
    </row>
    <row r="21" spans="2:8" s="34" customFormat="1" ht="30" customHeight="1" thickBot="1" x14ac:dyDescent="0.3">
      <c r="B21" s="111" t="s">
        <v>175</v>
      </c>
      <c r="C21" s="112"/>
      <c r="D21" s="64"/>
      <c r="E21" s="163" t="s">
        <v>20</v>
      </c>
      <c r="F21" s="178">
        <v>290943.46999999997</v>
      </c>
      <c r="G21" s="178">
        <v>128626.14000000001</v>
      </c>
      <c r="H21" s="35">
        <f t="shared" si="1"/>
        <v>44.210010968797484</v>
      </c>
    </row>
    <row r="22" spans="2:8" s="34" customFormat="1" ht="30" customHeight="1" thickBot="1" x14ac:dyDescent="0.3">
      <c r="B22" s="111" t="s">
        <v>140</v>
      </c>
      <c r="C22" s="112"/>
      <c r="D22" s="64"/>
      <c r="E22" s="163" t="s">
        <v>56</v>
      </c>
      <c r="F22" s="178">
        <v>19300.28</v>
      </c>
      <c r="G22" s="178">
        <v>5306</v>
      </c>
      <c r="H22" s="35">
        <f t="shared" si="1"/>
        <v>27.491829134085105</v>
      </c>
    </row>
    <row r="23" spans="2:8" s="34" customFormat="1" ht="30" customHeight="1" thickBot="1" x14ac:dyDescent="0.3">
      <c r="B23" s="111" t="s">
        <v>141</v>
      </c>
      <c r="C23" s="112"/>
      <c r="D23" s="64"/>
      <c r="E23" s="163" t="s">
        <v>58</v>
      </c>
      <c r="F23" s="178">
        <v>31361.24</v>
      </c>
      <c r="G23" s="178">
        <v>17569.580000000002</v>
      </c>
      <c r="H23" s="35">
        <f t="shared" si="1"/>
        <v>56.02323122427557</v>
      </c>
    </row>
    <row r="24" spans="2:8" s="34" customFormat="1" ht="30" customHeight="1" x14ac:dyDescent="0.25">
      <c r="B24" s="186">
        <v>32</v>
      </c>
      <c r="C24" s="187"/>
      <c r="D24" s="188"/>
      <c r="E24" s="189" t="s">
        <v>12</v>
      </c>
      <c r="F24" s="190">
        <f>F25+F26+F27+F28+F29+F30+F31+F32+F33+F34+F35+F36+F37+F38+F39+F40+F41+F44+F45+F46+F47</f>
        <v>43194.520000000004</v>
      </c>
      <c r="G24" s="190">
        <f>G25+G26+G27+G28+G29+G30+G31+G32+G33+G34+G35+G36+G37+G38+G39+G40+G41+G44+G45+G46+G47</f>
        <v>19843.739999999998</v>
      </c>
      <c r="H24" s="35">
        <f t="shared" si="1"/>
        <v>45.940410959538376</v>
      </c>
    </row>
    <row r="25" spans="2:8" s="34" customFormat="1" ht="30" customHeight="1" x14ac:dyDescent="0.25">
      <c r="B25" s="200" t="s">
        <v>142</v>
      </c>
      <c r="C25" s="225"/>
      <c r="D25" s="226"/>
      <c r="E25" s="200" t="s">
        <v>22</v>
      </c>
      <c r="F25" s="199">
        <v>2050</v>
      </c>
      <c r="G25" s="199">
        <v>255</v>
      </c>
      <c r="H25" s="35">
        <f t="shared" si="1"/>
        <v>12.439024390243903</v>
      </c>
    </row>
    <row r="26" spans="2:8" s="34" customFormat="1" ht="30" customHeight="1" x14ac:dyDescent="0.25">
      <c r="B26" s="200" t="s">
        <v>143</v>
      </c>
      <c r="C26" s="225"/>
      <c r="D26" s="226"/>
      <c r="E26" s="200" t="s">
        <v>59</v>
      </c>
      <c r="F26" s="199">
        <v>20496.18</v>
      </c>
      <c r="G26" s="199">
        <v>8667.41</v>
      </c>
      <c r="H26" s="35">
        <f t="shared" si="1"/>
        <v>42.287928775020518</v>
      </c>
    </row>
    <row r="27" spans="2:8" s="34" customFormat="1" ht="30" customHeight="1" x14ac:dyDescent="0.25">
      <c r="B27" s="200" t="s">
        <v>145</v>
      </c>
      <c r="C27" s="225"/>
      <c r="D27" s="226"/>
      <c r="E27" s="200" t="s">
        <v>61</v>
      </c>
      <c r="F27" s="199">
        <v>8130.58</v>
      </c>
      <c r="G27" s="199">
        <v>7311.73</v>
      </c>
      <c r="H27" s="35">
        <f t="shared" si="1"/>
        <v>89.928762769691701</v>
      </c>
    </row>
    <row r="28" spans="2:8" s="34" customFormat="1" ht="30" customHeight="1" x14ac:dyDescent="0.25">
      <c r="B28" s="200" t="s">
        <v>146</v>
      </c>
      <c r="C28" s="225"/>
      <c r="D28" s="226"/>
      <c r="E28" s="200" t="s">
        <v>63</v>
      </c>
      <c r="F28" s="199">
        <v>8000</v>
      </c>
      <c r="G28" s="199">
        <v>243.69</v>
      </c>
      <c r="H28" s="35">
        <f t="shared" si="1"/>
        <v>3.046125</v>
      </c>
    </row>
    <row r="29" spans="2:8" s="34" customFormat="1" ht="30" customHeight="1" x14ac:dyDescent="0.25">
      <c r="B29" s="200" t="s">
        <v>160</v>
      </c>
      <c r="C29" s="225"/>
      <c r="D29" s="226"/>
      <c r="E29" s="200" t="s">
        <v>178</v>
      </c>
      <c r="F29" s="199">
        <v>4517.76</v>
      </c>
      <c r="G29" s="199">
        <v>3365.91</v>
      </c>
      <c r="H29" s="35">
        <f t="shared" si="1"/>
        <v>74.503957713557156</v>
      </c>
    </row>
    <row r="30" spans="2:8" s="34" customFormat="1" ht="3" customHeight="1" thickBot="1" x14ac:dyDescent="0.3">
      <c r="B30" s="168"/>
      <c r="C30" s="222"/>
      <c r="D30" s="223"/>
      <c r="E30" s="168"/>
      <c r="F30" s="170"/>
      <c r="G30" s="224"/>
      <c r="H30" s="35" t="e">
        <f t="shared" si="1"/>
        <v>#DIV/0!</v>
      </c>
    </row>
    <row r="31" spans="2:8" s="34" customFormat="1" ht="30" hidden="1" customHeight="1" thickBot="1" x14ac:dyDescent="0.3">
      <c r="B31" s="168"/>
      <c r="C31" s="172"/>
      <c r="D31" s="169"/>
      <c r="E31" s="168"/>
      <c r="F31" s="170"/>
      <c r="G31" s="171"/>
      <c r="H31" s="35" t="e">
        <f t="shared" si="1"/>
        <v>#DIV/0!</v>
      </c>
    </row>
    <row r="32" spans="2:8" s="34" customFormat="1" ht="30" hidden="1" customHeight="1" thickBot="1" x14ac:dyDescent="0.3">
      <c r="B32" s="168"/>
      <c r="C32" s="172"/>
      <c r="D32" s="169"/>
      <c r="E32" s="168"/>
      <c r="F32" s="170"/>
      <c r="G32" s="171"/>
      <c r="H32" s="35" t="e">
        <f t="shared" si="1"/>
        <v>#DIV/0!</v>
      </c>
    </row>
    <row r="33" spans="2:8" s="34" customFormat="1" ht="30" hidden="1" customHeight="1" thickBot="1" x14ac:dyDescent="0.3">
      <c r="B33" s="168"/>
      <c r="C33" s="172"/>
      <c r="D33" s="169"/>
      <c r="E33" s="168"/>
      <c r="F33" s="170"/>
      <c r="G33" s="171"/>
      <c r="H33" s="35" t="e">
        <f t="shared" si="1"/>
        <v>#DIV/0!</v>
      </c>
    </row>
    <row r="34" spans="2:8" s="34" customFormat="1" ht="27" hidden="1" customHeight="1" thickBot="1" x14ac:dyDescent="0.3">
      <c r="B34" s="168"/>
      <c r="C34" s="172"/>
      <c r="D34" s="169"/>
      <c r="E34" s="168"/>
      <c r="F34" s="170"/>
      <c r="G34" s="171"/>
      <c r="H34" s="35" t="e">
        <f t="shared" si="1"/>
        <v>#DIV/0!</v>
      </c>
    </row>
    <row r="35" spans="2:8" s="34" customFormat="1" ht="30" hidden="1" customHeight="1" thickBot="1" x14ac:dyDescent="0.3">
      <c r="B35" s="168"/>
      <c r="C35" s="172"/>
      <c r="D35" s="169"/>
      <c r="E35" s="168"/>
      <c r="F35" s="170"/>
      <c r="G35" s="171"/>
      <c r="H35" s="35" t="e">
        <f t="shared" si="1"/>
        <v>#DIV/0!</v>
      </c>
    </row>
    <row r="36" spans="2:8" s="34" customFormat="1" ht="30" hidden="1" customHeight="1" thickBot="1" x14ac:dyDescent="0.3">
      <c r="B36" s="168"/>
      <c r="C36" s="172"/>
      <c r="D36" s="169"/>
      <c r="E36" s="168"/>
      <c r="F36" s="170"/>
      <c r="G36" s="171"/>
      <c r="H36" s="35" t="e">
        <f t="shared" si="1"/>
        <v>#DIV/0!</v>
      </c>
    </row>
    <row r="37" spans="2:8" s="34" customFormat="1" ht="30" hidden="1" customHeight="1" thickBot="1" x14ac:dyDescent="0.25">
      <c r="B37" s="164"/>
      <c r="C37" s="167"/>
      <c r="D37" s="173"/>
      <c r="E37" s="164"/>
      <c r="F37" s="165"/>
      <c r="G37" s="166"/>
      <c r="H37" s="35" t="e">
        <f t="shared" si="1"/>
        <v>#DIV/0!</v>
      </c>
    </row>
    <row r="38" spans="2:8" s="34" customFormat="1" ht="30" hidden="1" customHeight="1" thickBot="1" x14ac:dyDescent="0.25">
      <c r="B38" s="164"/>
      <c r="C38" s="167"/>
      <c r="D38" s="173"/>
      <c r="E38" s="164"/>
      <c r="F38" s="174"/>
      <c r="G38" s="166"/>
      <c r="H38" s="35" t="e">
        <f t="shared" si="1"/>
        <v>#DIV/0!</v>
      </c>
    </row>
    <row r="39" spans="2:8" s="34" customFormat="1" ht="30" hidden="1" customHeight="1" thickBot="1" x14ac:dyDescent="0.25">
      <c r="B39" s="164"/>
      <c r="C39" s="167"/>
      <c r="D39" s="173"/>
      <c r="E39" s="164"/>
      <c r="F39" s="165"/>
      <c r="G39" s="166"/>
      <c r="H39" s="35" t="e">
        <f t="shared" si="1"/>
        <v>#DIV/0!</v>
      </c>
    </row>
    <row r="40" spans="2:8" s="34" customFormat="1" ht="30" hidden="1" customHeight="1" thickBot="1" x14ac:dyDescent="0.25">
      <c r="B40" s="164"/>
      <c r="C40" s="167"/>
      <c r="D40" s="173"/>
      <c r="E40" s="164"/>
      <c r="F40" s="165"/>
      <c r="G40" s="166"/>
      <c r="H40" s="35" t="e">
        <f t="shared" si="1"/>
        <v>#DIV/0!</v>
      </c>
    </row>
    <row r="41" spans="2:8" s="34" customFormat="1" ht="30" hidden="1" customHeight="1" thickBot="1" x14ac:dyDescent="0.25">
      <c r="B41" s="164"/>
      <c r="C41" s="167"/>
      <c r="D41" s="173"/>
      <c r="E41" s="164"/>
      <c r="F41" s="165"/>
      <c r="G41" s="166"/>
      <c r="H41" s="35" t="e">
        <f t="shared" si="1"/>
        <v>#DIV/0!</v>
      </c>
    </row>
    <row r="42" spans="2:8" s="34" customFormat="1" ht="30" hidden="1" customHeight="1" thickBot="1" x14ac:dyDescent="0.25">
      <c r="B42" s="164"/>
      <c r="C42" s="167"/>
      <c r="D42" s="173"/>
      <c r="E42" s="164"/>
      <c r="F42" s="165"/>
      <c r="G42" s="166"/>
      <c r="H42" s="35"/>
    </row>
    <row r="43" spans="2:8" s="34" customFormat="1" ht="30" hidden="1" customHeight="1" thickBot="1" x14ac:dyDescent="0.25">
      <c r="B43" s="164"/>
      <c r="C43" s="167"/>
      <c r="D43" s="173"/>
      <c r="E43" s="164"/>
      <c r="F43" s="174"/>
      <c r="G43" s="166"/>
      <c r="H43" s="35"/>
    </row>
    <row r="44" spans="2:8" s="34" customFormat="1" ht="27" hidden="1" customHeight="1" thickBot="1" x14ac:dyDescent="0.25">
      <c r="B44" s="164"/>
      <c r="C44" s="167"/>
      <c r="D44" s="173"/>
      <c r="E44" s="164"/>
      <c r="F44" s="165"/>
      <c r="G44" s="166"/>
      <c r="H44" s="35" t="e">
        <f t="shared" si="1"/>
        <v>#DIV/0!</v>
      </c>
    </row>
    <row r="45" spans="2:8" s="34" customFormat="1" ht="30" hidden="1" customHeight="1" thickBot="1" x14ac:dyDescent="0.25">
      <c r="B45" s="164"/>
      <c r="C45" s="167"/>
      <c r="D45" s="173"/>
      <c r="E45" s="164"/>
      <c r="F45" s="165"/>
      <c r="G45" s="166"/>
      <c r="H45" s="35" t="e">
        <f t="shared" si="1"/>
        <v>#DIV/0!</v>
      </c>
    </row>
    <row r="46" spans="2:8" s="34" customFormat="1" ht="30" hidden="1" customHeight="1" thickBot="1" x14ac:dyDescent="0.25">
      <c r="B46" s="164"/>
      <c r="C46" s="167"/>
      <c r="D46" s="173"/>
      <c r="E46" s="164"/>
      <c r="F46" s="165"/>
      <c r="G46" s="166"/>
      <c r="H46" s="35" t="e">
        <f t="shared" si="1"/>
        <v>#DIV/0!</v>
      </c>
    </row>
    <row r="47" spans="2:8" s="34" customFormat="1" ht="30" hidden="1" customHeight="1" thickBot="1" x14ac:dyDescent="0.25">
      <c r="B47" s="164"/>
      <c r="C47" s="167"/>
      <c r="D47" s="173"/>
      <c r="E47" s="164"/>
      <c r="F47" s="174"/>
      <c r="G47" s="166"/>
      <c r="H47" s="35" t="e">
        <f t="shared" si="1"/>
        <v>#DIV/0!</v>
      </c>
    </row>
    <row r="48" spans="2:8" s="34" customFormat="1" ht="30" customHeight="1" thickBot="1" x14ac:dyDescent="0.3">
      <c r="B48" s="113">
        <v>38</v>
      </c>
      <c r="C48" s="114"/>
      <c r="D48" s="65"/>
      <c r="E48" s="96" t="s">
        <v>213</v>
      </c>
      <c r="G48" s="84">
        <f>G49</f>
        <v>1535.69</v>
      </c>
      <c r="H48" s="35" t="e">
        <f>G48/E48*100</f>
        <v>#VALUE!</v>
      </c>
    </row>
    <row r="49" spans="2:8" s="34" customFormat="1" ht="30" customHeight="1" thickBot="1" x14ac:dyDescent="0.3">
      <c r="B49" s="101">
        <v>3835</v>
      </c>
      <c r="C49" s="117"/>
      <c r="D49" s="100"/>
      <c r="E49" s="95" t="s">
        <v>180</v>
      </c>
      <c r="F49" s="79"/>
      <c r="G49" s="171">
        <v>1535.69</v>
      </c>
      <c r="H49" s="35" t="e">
        <f t="shared" si="1"/>
        <v>#DIV/0!</v>
      </c>
    </row>
    <row r="50" spans="2:8" s="34" customFormat="1" ht="30" customHeight="1" thickBot="1" x14ac:dyDescent="0.3">
      <c r="B50" s="113">
        <v>42</v>
      </c>
      <c r="C50" s="114"/>
      <c r="D50" s="65"/>
      <c r="E50" s="96" t="s">
        <v>83</v>
      </c>
      <c r="F50" s="84">
        <f>F51+F52+F53+F54</f>
        <v>0</v>
      </c>
      <c r="G50" s="84">
        <f>G51+G52+G53+G54</f>
        <v>0</v>
      </c>
      <c r="H50" s="35" t="e">
        <f t="shared" si="1"/>
        <v>#DIV/0!</v>
      </c>
    </row>
    <row r="51" spans="2:8" s="34" customFormat="1" ht="30" customHeight="1" thickBot="1" x14ac:dyDescent="0.3">
      <c r="B51" s="101" t="s">
        <v>165</v>
      </c>
      <c r="C51" s="112"/>
      <c r="D51" s="64"/>
      <c r="E51" s="90" t="s">
        <v>87</v>
      </c>
      <c r="F51" s="79"/>
      <c r="G51" s="80"/>
      <c r="H51" s="35" t="e">
        <f t="shared" si="1"/>
        <v>#DIV/0!</v>
      </c>
    </row>
    <row r="52" spans="2:8" s="34" customFormat="1" ht="30" customHeight="1" thickBot="1" x14ac:dyDescent="0.3">
      <c r="B52" s="101" t="s">
        <v>166</v>
      </c>
      <c r="C52" s="112"/>
      <c r="D52" s="64"/>
      <c r="E52" s="90" t="s">
        <v>182</v>
      </c>
      <c r="F52" s="79"/>
      <c r="G52" s="80"/>
      <c r="H52" s="35" t="e">
        <f t="shared" si="1"/>
        <v>#DIV/0!</v>
      </c>
    </row>
    <row r="53" spans="2:8" s="34" customFormat="1" ht="30" customHeight="1" thickBot="1" x14ac:dyDescent="0.3">
      <c r="B53" s="101"/>
      <c r="C53" s="112"/>
      <c r="D53" s="64"/>
      <c r="E53" s="90"/>
      <c r="F53" s="79"/>
      <c r="G53" s="80"/>
      <c r="H53" s="35" t="e">
        <f t="shared" si="1"/>
        <v>#DIV/0!</v>
      </c>
    </row>
    <row r="54" spans="2:8" s="34" customFormat="1" ht="30" customHeight="1" thickBot="1" x14ac:dyDescent="0.3">
      <c r="B54" s="101"/>
      <c r="C54" s="112"/>
      <c r="D54" s="64"/>
      <c r="E54" s="90"/>
      <c r="F54" s="79"/>
      <c r="G54" s="80"/>
      <c r="H54" s="35" t="e">
        <f t="shared" si="1"/>
        <v>#DIV/0!</v>
      </c>
    </row>
    <row r="55" spans="2:8" s="49" customFormat="1" ht="32.25" customHeight="1" thickBot="1" x14ac:dyDescent="0.3">
      <c r="B55" s="107">
        <v>93</v>
      </c>
      <c r="C55" s="108"/>
      <c r="D55" s="67"/>
      <c r="E55" s="93" t="s">
        <v>121</v>
      </c>
      <c r="F55" s="83">
        <f>F56</f>
        <v>0</v>
      </c>
      <c r="G55" s="83">
        <f>G56</f>
        <v>0</v>
      </c>
      <c r="H55" s="48" t="e">
        <f t="shared" si="1"/>
        <v>#DIV/0!</v>
      </c>
    </row>
    <row r="56" spans="2:8" s="34" customFormat="1" ht="30" customHeight="1" thickBot="1" x14ac:dyDescent="0.3">
      <c r="B56" s="109">
        <v>42</v>
      </c>
      <c r="C56" s="110"/>
      <c r="D56" s="65"/>
      <c r="E56" s="97" t="s">
        <v>83</v>
      </c>
      <c r="F56" s="84">
        <f>F57</f>
        <v>0</v>
      </c>
      <c r="G56" s="84">
        <f>G57</f>
        <v>0</v>
      </c>
      <c r="H56" s="35" t="e">
        <f>G56/F56*100</f>
        <v>#DIV/0!</v>
      </c>
    </row>
    <row r="57" spans="2:8" s="34" customFormat="1" ht="30" customHeight="1" thickBot="1" x14ac:dyDescent="0.3">
      <c r="B57" s="101">
        <v>4221</v>
      </c>
      <c r="C57" s="112"/>
      <c r="D57" s="64"/>
      <c r="E57" s="89" t="s">
        <v>85</v>
      </c>
      <c r="F57" s="79"/>
      <c r="G57" s="80"/>
      <c r="H57" s="35" t="e">
        <f>G57/F57*100</f>
        <v>#DIV/0!</v>
      </c>
    </row>
    <row r="58" spans="2:8" s="49" customFormat="1" ht="30" customHeight="1" thickBot="1" x14ac:dyDescent="0.3">
      <c r="B58" s="107">
        <v>41</v>
      </c>
      <c r="C58" s="108"/>
      <c r="D58" s="67"/>
      <c r="E58" s="93" t="s">
        <v>114</v>
      </c>
      <c r="F58" s="83">
        <f>F59+F82+F84</f>
        <v>105735.91</v>
      </c>
      <c r="G58" s="83">
        <f>G59+G82+G84</f>
        <v>58560.95</v>
      </c>
      <c r="H58" s="48">
        <f t="shared" ref="H58" si="3">G58/F58*100</f>
        <v>55.384164187928199</v>
      </c>
    </row>
    <row r="59" spans="2:8" s="34" customFormat="1" ht="30" customHeight="1" thickBot="1" x14ac:dyDescent="0.3">
      <c r="B59" s="113">
        <v>32</v>
      </c>
      <c r="C59" s="114"/>
      <c r="D59" s="65"/>
      <c r="E59" s="96" t="s">
        <v>12</v>
      </c>
      <c r="F59" s="84">
        <f>F60+F61+F62+F63+F64+F65+F66+F67+F68+F69+F70+F71+F72+F73+F74+F75+F76+F77+F78+F79+F80+F81</f>
        <v>103833.11</v>
      </c>
      <c r="G59" s="84">
        <f>G60+G61+G62+G63+G64+G65+G66+G67+G68+G69+G70+G71+G72+G73+G74+G75+G76+G77+G78+G79+G80+G81</f>
        <v>50189.68</v>
      </c>
      <c r="H59" s="35">
        <f t="shared" ref="H59:H88" si="4">G59/F59*100</f>
        <v>48.336874432442599</v>
      </c>
    </row>
    <row r="60" spans="2:8" s="34" customFormat="1" ht="30" customHeight="1" thickBot="1" x14ac:dyDescent="0.3">
      <c r="B60" s="175" t="s">
        <v>142</v>
      </c>
      <c r="C60" s="116"/>
      <c r="E60" s="200" t="s">
        <v>22</v>
      </c>
      <c r="F60" s="205"/>
      <c r="G60" s="201">
        <v>584.5</v>
      </c>
      <c r="H60" s="35" t="e">
        <f t="shared" si="4"/>
        <v>#DIV/0!</v>
      </c>
    </row>
    <row r="61" spans="2:8" s="34" customFormat="1" ht="30" customHeight="1" thickBot="1" x14ac:dyDescent="0.3">
      <c r="B61" s="175" t="s">
        <v>144</v>
      </c>
      <c r="C61" s="116"/>
      <c r="E61" s="200" t="s">
        <v>60</v>
      </c>
      <c r="F61" s="201">
        <v>1082.26</v>
      </c>
      <c r="G61" s="201">
        <v>1067.6599999999999</v>
      </c>
      <c r="H61" s="35">
        <f t="shared" si="4"/>
        <v>98.65097111599799</v>
      </c>
    </row>
    <row r="62" spans="2:8" s="34" customFormat="1" ht="30" customHeight="1" thickBot="1" x14ac:dyDescent="0.3">
      <c r="B62" s="175" t="s">
        <v>145</v>
      </c>
      <c r="C62" s="116"/>
      <c r="E62" s="200" t="s">
        <v>61</v>
      </c>
      <c r="F62" s="205"/>
      <c r="G62" s="201">
        <v>1661.5</v>
      </c>
      <c r="H62" s="35" t="e">
        <f t="shared" si="4"/>
        <v>#DIV/0!</v>
      </c>
    </row>
    <row r="63" spans="2:8" s="34" customFormat="1" ht="30" customHeight="1" thickBot="1" x14ac:dyDescent="0.3">
      <c r="B63" s="175" t="s">
        <v>146</v>
      </c>
      <c r="C63" s="112"/>
      <c r="E63" s="200" t="s">
        <v>63</v>
      </c>
      <c r="F63" s="201">
        <v>19765.11</v>
      </c>
      <c r="G63" s="201">
        <v>6534.53</v>
      </c>
      <c r="H63" s="35">
        <f t="shared" si="4"/>
        <v>33.060934141019196</v>
      </c>
    </row>
    <row r="64" spans="2:8" s="34" customFormat="1" ht="30" customHeight="1" thickBot="1" x14ac:dyDescent="0.3">
      <c r="B64" s="175" t="s">
        <v>147</v>
      </c>
      <c r="C64" s="112"/>
      <c r="E64" s="200" t="s">
        <v>64</v>
      </c>
      <c r="F64" s="201">
        <v>38520</v>
      </c>
      <c r="G64" s="201">
        <v>12328.270000000006</v>
      </c>
      <c r="H64" s="35">
        <f t="shared" si="4"/>
        <v>32.004854620976133</v>
      </c>
    </row>
    <row r="65" spans="2:8" s="34" customFormat="1" ht="30" customHeight="1" thickBot="1" x14ac:dyDescent="0.3">
      <c r="B65" s="175" t="s">
        <v>148</v>
      </c>
      <c r="C65" s="112"/>
      <c r="E65" s="200" t="s">
        <v>65</v>
      </c>
      <c r="F65" s="201">
        <v>8587.16</v>
      </c>
      <c r="G65" s="201">
        <v>4452.42</v>
      </c>
      <c r="H65" s="35">
        <f t="shared" si="4"/>
        <v>51.849738446704151</v>
      </c>
    </row>
    <row r="66" spans="2:8" s="34" customFormat="1" ht="30" customHeight="1" thickBot="1" x14ac:dyDescent="0.3">
      <c r="B66" s="175" t="s">
        <v>206</v>
      </c>
      <c r="C66" s="112"/>
      <c r="E66" s="200" t="s">
        <v>66</v>
      </c>
      <c r="F66" s="201">
        <v>630</v>
      </c>
      <c r="G66" s="201">
        <v>253.06</v>
      </c>
      <c r="H66" s="35">
        <f t="shared" si="4"/>
        <v>40.168253968253971</v>
      </c>
    </row>
    <row r="67" spans="2:8" s="34" customFormat="1" ht="30" customHeight="1" thickBot="1" x14ac:dyDescent="0.3">
      <c r="B67" s="175" t="s">
        <v>149</v>
      </c>
      <c r="C67" s="112"/>
      <c r="E67" s="200" t="s">
        <v>67</v>
      </c>
      <c r="F67" s="201">
        <v>6606.58</v>
      </c>
      <c r="G67" s="201">
        <v>1360.36</v>
      </c>
      <c r="H67" s="35">
        <f t="shared" si="4"/>
        <v>20.590986561882243</v>
      </c>
    </row>
    <row r="68" spans="2:8" s="34" customFormat="1" ht="30" customHeight="1" thickBot="1" x14ac:dyDescent="0.3">
      <c r="B68" s="175" t="s">
        <v>150</v>
      </c>
      <c r="C68" s="112"/>
      <c r="E68" s="200" t="s">
        <v>68</v>
      </c>
      <c r="F68" s="201">
        <v>2890</v>
      </c>
      <c r="G68" s="201">
        <v>843.67</v>
      </c>
      <c r="H68" s="35">
        <f t="shared" si="4"/>
        <v>29.192733564013839</v>
      </c>
    </row>
    <row r="69" spans="2:8" s="34" customFormat="1" ht="30" customHeight="1" thickBot="1" x14ac:dyDescent="0.3">
      <c r="B69" s="175" t="s">
        <v>151</v>
      </c>
      <c r="C69" s="112"/>
      <c r="E69" s="200" t="s">
        <v>69</v>
      </c>
      <c r="F69" s="201">
        <v>2705</v>
      </c>
      <c r="G69" s="201">
        <v>1171.3100000000002</v>
      </c>
      <c r="H69" s="35">
        <f t="shared" si="4"/>
        <v>43.30166358595195</v>
      </c>
    </row>
    <row r="70" spans="2:8" s="34" customFormat="1" ht="27" customHeight="1" thickBot="1" x14ac:dyDescent="0.3">
      <c r="B70" s="175" t="s">
        <v>152</v>
      </c>
      <c r="C70" s="112"/>
      <c r="E70" s="200" t="s">
        <v>70</v>
      </c>
      <c r="F70" s="201">
        <v>2152</v>
      </c>
      <c r="G70" s="201">
        <v>2032.7600000000002</v>
      </c>
      <c r="H70" s="35">
        <f t="shared" si="4"/>
        <v>94.459107806691449</v>
      </c>
    </row>
    <row r="71" spans="2:8" s="34" customFormat="1" ht="30" customHeight="1" thickBot="1" x14ac:dyDescent="0.3">
      <c r="B71" s="175" t="s">
        <v>153</v>
      </c>
      <c r="C71" s="112"/>
      <c r="E71" s="200" t="s">
        <v>185</v>
      </c>
      <c r="F71" s="205"/>
      <c r="G71" s="205"/>
      <c r="H71" s="35" t="e">
        <f t="shared" si="4"/>
        <v>#DIV/0!</v>
      </c>
    </row>
    <row r="72" spans="2:8" s="34" customFormat="1" ht="30" customHeight="1" thickBot="1" x14ac:dyDescent="0.3">
      <c r="B72" s="175" t="s">
        <v>154</v>
      </c>
      <c r="C72" s="112"/>
      <c r="E72" s="200" t="s">
        <v>71</v>
      </c>
      <c r="F72" s="201">
        <v>2160</v>
      </c>
      <c r="G72" s="201">
        <v>865.3</v>
      </c>
      <c r="H72" s="35">
        <f t="shared" si="4"/>
        <v>40.060185185185183</v>
      </c>
    </row>
    <row r="73" spans="2:8" s="34" customFormat="1" ht="30" customHeight="1" thickBot="1" x14ac:dyDescent="0.3">
      <c r="B73" s="175" t="s">
        <v>207</v>
      </c>
      <c r="C73" s="112"/>
      <c r="E73" s="200" t="s">
        <v>208</v>
      </c>
      <c r="F73" s="205"/>
      <c r="G73" s="201">
        <v>148.68</v>
      </c>
      <c r="H73" s="35" t="e">
        <f t="shared" si="4"/>
        <v>#DIV/0!</v>
      </c>
    </row>
    <row r="74" spans="2:8" s="34" customFormat="1" ht="30" customHeight="1" thickBot="1" x14ac:dyDescent="0.3">
      <c r="B74" s="175" t="s">
        <v>155</v>
      </c>
      <c r="C74" s="112"/>
      <c r="E74" s="200" t="s">
        <v>72</v>
      </c>
      <c r="F74" s="201">
        <v>2360</v>
      </c>
      <c r="G74" s="201">
        <v>739.56</v>
      </c>
      <c r="H74" s="35">
        <f t="shared" si="4"/>
        <v>31.337288135593216</v>
      </c>
    </row>
    <row r="75" spans="2:8" s="34" customFormat="1" ht="30" customHeight="1" thickBot="1" x14ac:dyDescent="0.3">
      <c r="B75" s="175" t="s">
        <v>156</v>
      </c>
      <c r="C75" s="112"/>
      <c r="E75" s="200" t="s">
        <v>73</v>
      </c>
      <c r="F75" s="201">
        <v>9240</v>
      </c>
      <c r="G75" s="201">
        <v>8410.52</v>
      </c>
      <c r="H75" s="35">
        <f t="shared" si="4"/>
        <v>91.022943722943722</v>
      </c>
    </row>
    <row r="76" spans="2:8" s="34" customFormat="1" ht="30" customHeight="1" thickBot="1" x14ac:dyDescent="0.3">
      <c r="B76" s="175" t="s">
        <v>157</v>
      </c>
      <c r="C76" s="112"/>
      <c r="E76" s="200" t="s">
        <v>74</v>
      </c>
      <c r="F76" s="201">
        <v>1855</v>
      </c>
      <c r="G76" s="201">
        <v>193.09000000000003</v>
      </c>
      <c r="H76" s="35">
        <f t="shared" si="4"/>
        <v>10.409164420485178</v>
      </c>
    </row>
    <row r="77" spans="2:8" s="34" customFormat="1" ht="30" customHeight="1" thickBot="1" x14ac:dyDescent="0.3">
      <c r="B77" s="175" t="s">
        <v>158</v>
      </c>
      <c r="C77" s="112"/>
      <c r="E77" s="200" t="s">
        <v>75</v>
      </c>
      <c r="F77" s="201">
        <v>3120</v>
      </c>
      <c r="G77" s="201">
        <v>1374.88</v>
      </c>
      <c r="H77" s="35">
        <f t="shared" si="4"/>
        <v>44.06666666666667</v>
      </c>
    </row>
    <row r="78" spans="2:8" s="34" customFormat="1" ht="27" customHeight="1" thickBot="1" x14ac:dyDescent="0.3">
      <c r="B78" s="175" t="s">
        <v>159</v>
      </c>
      <c r="C78" s="112"/>
      <c r="E78" s="200" t="s">
        <v>177</v>
      </c>
      <c r="F78" s="205"/>
      <c r="G78" s="201">
        <v>4138.29</v>
      </c>
      <c r="H78" s="35" t="e">
        <f t="shared" si="4"/>
        <v>#DIV/0!</v>
      </c>
    </row>
    <row r="79" spans="2:8" s="34" customFormat="1" ht="30" customHeight="1" thickBot="1" x14ac:dyDescent="0.3">
      <c r="B79" s="175" t="s">
        <v>161</v>
      </c>
      <c r="C79" s="112"/>
      <c r="E79" s="200" t="s">
        <v>77</v>
      </c>
      <c r="F79" s="201">
        <v>1960</v>
      </c>
      <c r="G79" s="201">
        <v>903.72</v>
      </c>
      <c r="H79" s="35">
        <f t="shared" si="4"/>
        <v>46.108163265306125</v>
      </c>
    </row>
    <row r="80" spans="2:8" s="34" customFormat="1" ht="30" customHeight="1" thickBot="1" x14ac:dyDescent="0.3">
      <c r="B80" s="175" t="s">
        <v>162</v>
      </c>
      <c r="C80" s="112"/>
      <c r="E80" s="200" t="s">
        <v>78</v>
      </c>
      <c r="F80" s="201">
        <v>200</v>
      </c>
      <c r="G80" s="201">
        <v>285.60000000000002</v>
      </c>
      <c r="H80" s="35">
        <f t="shared" si="4"/>
        <v>142.80000000000001</v>
      </c>
    </row>
    <row r="81" spans="2:8" s="34" customFormat="1" ht="30" customHeight="1" thickBot="1" x14ac:dyDescent="0.3">
      <c r="B81" s="175" t="s">
        <v>209</v>
      </c>
      <c r="C81" s="112"/>
      <c r="E81" s="200" t="s">
        <v>79</v>
      </c>
      <c r="F81" s="205"/>
      <c r="G81" s="201">
        <v>840</v>
      </c>
      <c r="H81" s="35" t="e">
        <f t="shared" si="4"/>
        <v>#DIV/0!</v>
      </c>
    </row>
    <row r="82" spans="2:8" s="34" customFormat="1" ht="30" customHeight="1" thickBot="1" x14ac:dyDescent="0.3">
      <c r="B82" s="113">
        <v>34</v>
      </c>
      <c r="C82" s="114"/>
      <c r="D82" s="65"/>
      <c r="E82" s="96" t="s">
        <v>80</v>
      </c>
      <c r="F82" s="84">
        <f>F83</f>
        <v>0</v>
      </c>
      <c r="G82" s="84">
        <f>G83</f>
        <v>371.39</v>
      </c>
      <c r="H82" s="35" t="e">
        <f t="shared" si="4"/>
        <v>#DIV/0!</v>
      </c>
    </row>
    <row r="83" spans="2:8" s="34" customFormat="1" ht="30" customHeight="1" thickBot="1" x14ac:dyDescent="0.3">
      <c r="B83" s="101">
        <v>3431</v>
      </c>
      <c r="C83" s="112"/>
      <c r="D83" s="64"/>
      <c r="E83" s="90" t="s">
        <v>82</v>
      </c>
      <c r="F83" s="85"/>
      <c r="G83" s="179">
        <v>371.39</v>
      </c>
      <c r="H83" s="35" t="e">
        <f t="shared" si="4"/>
        <v>#DIV/0!</v>
      </c>
    </row>
    <row r="84" spans="2:8" s="34" customFormat="1" ht="30" customHeight="1" thickBot="1" x14ac:dyDescent="0.3">
      <c r="B84" s="109">
        <v>42</v>
      </c>
      <c r="C84" s="110"/>
      <c r="D84" s="65"/>
      <c r="E84" s="97" t="s">
        <v>83</v>
      </c>
      <c r="F84" s="84">
        <f>F85+F86+F87</f>
        <v>1902.8</v>
      </c>
      <c r="G84" s="84">
        <f>G85+G86+G87</f>
        <v>7999.88</v>
      </c>
      <c r="H84" s="35">
        <f t="shared" si="4"/>
        <v>420.42673954172801</v>
      </c>
    </row>
    <row r="85" spans="2:8" s="34" customFormat="1" ht="41.25" customHeight="1" thickBot="1" x14ac:dyDescent="0.3">
      <c r="B85" s="175" t="s">
        <v>210</v>
      </c>
      <c r="C85" s="112"/>
      <c r="D85" s="221"/>
      <c r="E85" s="200" t="s">
        <v>85</v>
      </c>
      <c r="F85" s="201">
        <v>1902.8</v>
      </c>
      <c r="G85" s="201">
        <v>6924.88</v>
      </c>
      <c r="H85" s="35">
        <f t="shared" si="4"/>
        <v>363.93104898044987</v>
      </c>
    </row>
    <row r="86" spans="2:8" s="34" customFormat="1" ht="30" customHeight="1" thickBot="1" x14ac:dyDescent="0.3">
      <c r="B86" s="175" t="s">
        <v>165</v>
      </c>
      <c r="C86" s="112"/>
      <c r="D86" s="221"/>
      <c r="E86" s="200" t="s">
        <v>87</v>
      </c>
      <c r="F86" s="201">
        <v>0</v>
      </c>
      <c r="G86" s="201">
        <v>1075</v>
      </c>
      <c r="H86" s="35" t="e">
        <f t="shared" si="4"/>
        <v>#DIV/0!</v>
      </c>
    </row>
    <row r="87" spans="2:8" s="34" customFormat="1" ht="30" customHeight="1" thickBot="1" x14ac:dyDescent="0.3">
      <c r="B87" s="175" t="s">
        <v>166</v>
      </c>
      <c r="C87" s="112"/>
      <c r="D87" s="221"/>
      <c r="E87" s="200" t="s">
        <v>182</v>
      </c>
      <c r="F87" s="205"/>
      <c r="G87" s="205"/>
      <c r="H87" s="35" t="e">
        <f t="shared" si="4"/>
        <v>#DIV/0!</v>
      </c>
    </row>
    <row r="88" spans="2:8" s="49" customFormat="1" ht="30" customHeight="1" thickBot="1" x14ac:dyDescent="0.3">
      <c r="B88" s="107">
        <v>94</v>
      </c>
      <c r="C88" s="108"/>
      <c r="D88" s="67"/>
      <c r="E88" s="93" t="s">
        <v>122</v>
      </c>
      <c r="F88" s="83">
        <f>F89</f>
        <v>0</v>
      </c>
      <c r="G88" s="83">
        <f>G89</f>
        <v>0</v>
      </c>
      <c r="H88" s="48" t="e">
        <f t="shared" si="4"/>
        <v>#DIV/0!</v>
      </c>
    </row>
    <row r="89" spans="2:8" s="34" customFormat="1" ht="30" customHeight="1" thickBot="1" x14ac:dyDescent="0.3">
      <c r="B89" s="109">
        <v>42</v>
      </c>
      <c r="C89" s="110"/>
      <c r="D89" s="65"/>
      <c r="E89" s="97" t="s">
        <v>83</v>
      </c>
      <c r="F89" s="84">
        <f>F90</f>
        <v>0</v>
      </c>
      <c r="G89" s="84">
        <f>G90</f>
        <v>0</v>
      </c>
      <c r="H89" s="35" t="e">
        <f>G89/F89*100</f>
        <v>#DIV/0!</v>
      </c>
    </row>
    <row r="90" spans="2:8" s="34" customFormat="1" ht="30" customHeight="1" thickBot="1" x14ac:dyDescent="0.3">
      <c r="B90" s="101">
        <v>4222</v>
      </c>
      <c r="C90" s="112"/>
      <c r="D90" s="64"/>
      <c r="E90" s="89" t="s">
        <v>124</v>
      </c>
      <c r="F90" s="79">
        <v>0</v>
      </c>
      <c r="G90" s="80">
        <v>0</v>
      </c>
      <c r="H90" s="35" t="e">
        <f>G90/F90*100</f>
        <v>#DIV/0!</v>
      </c>
    </row>
    <row r="91" spans="2:8" s="49" customFormat="1" ht="30" customHeight="1" thickBot="1" x14ac:dyDescent="0.3">
      <c r="B91" s="107">
        <v>52</v>
      </c>
      <c r="C91" s="108"/>
      <c r="D91" s="67"/>
      <c r="E91" s="93" t="s">
        <v>115</v>
      </c>
      <c r="F91" s="83">
        <f>F92+F96</f>
        <v>320</v>
      </c>
      <c r="G91" s="83">
        <f>G92+G96</f>
        <v>0</v>
      </c>
      <c r="H91" s="48">
        <f t="shared" ref="H91" si="5">G91/F91*100</f>
        <v>0</v>
      </c>
    </row>
    <row r="92" spans="2:8" s="34" customFormat="1" ht="30" customHeight="1" thickBot="1" x14ac:dyDescent="0.3">
      <c r="B92" s="113">
        <v>31</v>
      </c>
      <c r="C92" s="114"/>
      <c r="D92" s="65"/>
      <c r="E92" s="94" t="s">
        <v>120</v>
      </c>
      <c r="F92" s="84">
        <f>F93+F94+F95</f>
        <v>0</v>
      </c>
      <c r="G92" s="84">
        <f>G93+G94+G95</f>
        <v>0</v>
      </c>
      <c r="H92" s="35" t="e">
        <f t="shared" ref="H92:H103" si="6">G92/F92*100</f>
        <v>#DIV/0!</v>
      </c>
    </row>
    <row r="93" spans="2:8" s="34" customFormat="1" ht="30" customHeight="1" thickBot="1" x14ac:dyDescent="0.3">
      <c r="B93" s="115" t="s">
        <v>175</v>
      </c>
      <c r="C93" s="116"/>
      <c r="D93" s="64"/>
      <c r="E93" s="89" t="s">
        <v>20</v>
      </c>
      <c r="F93" s="79"/>
      <c r="G93" s="80"/>
      <c r="H93" s="35" t="e">
        <f t="shared" si="6"/>
        <v>#DIV/0!</v>
      </c>
    </row>
    <row r="94" spans="2:8" s="34" customFormat="1" ht="30" customHeight="1" thickBot="1" x14ac:dyDescent="0.3">
      <c r="B94" s="115" t="s">
        <v>140</v>
      </c>
      <c r="C94" s="116"/>
      <c r="D94" s="64"/>
      <c r="E94" s="90" t="s">
        <v>56</v>
      </c>
      <c r="F94" s="79"/>
      <c r="G94" s="80"/>
      <c r="H94" s="35" t="e">
        <f t="shared" si="6"/>
        <v>#DIV/0!</v>
      </c>
    </row>
    <row r="95" spans="2:8" s="34" customFormat="1" ht="30" customHeight="1" thickBot="1" x14ac:dyDescent="0.3">
      <c r="B95" s="101" t="s">
        <v>141</v>
      </c>
      <c r="C95" s="112"/>
      <c r="D95" s="64"/>
      <c r="E95" s="89" t="s">
        <v>58</v>
      </c>
      <c r="F95" s="79"/>
      <c r="G95" s="80"/>
      <c r="H95" s="35" t="e">
        <f t="shared" si="6"/>
        <v>#DIV/0!</v>
      </c>
    </row>
    <row r="96" spans="2:8" s="34" customFormat="1" ht="30" customHeight="1" thickBot="1" x14ac:dyDescent="0.3">
      <c r="B96" s="113">
        <v>32</v>
      </c>
      <c r="C96" s="114"/>
      <c r="D96" s="65"/>
      <c r="E96" s="96" t="s">
        <v>12</v>
      </c>
      <c r="F96" s="84">
        <f>F97+F98+F99</f>
        <v>320</v>
      </c>
      <c r="G96" s="84">
        <f>G97+G98+G99</f>
        <v>0</v>
      </c>
      <c r="H96" s="35">
        <f t="shared" ref="H96:H99" si="7">G96/F96*100</f>
        <v>0</v>
      </c>
    </row>
    <row r="97" spans="2:8" s="34" customFormat="1" ht="30" customHeight="1" thickBot="1" x14ac:dyDescent="0.3">
      <c r="B97" s="175" t="s">
        <v>144</v>
      </c>
      <c r="C97" s="116"/>
      <c r="D97" s="175"/>
      <c r="E97" s="175" t="s">
        <v>60</v>
      </c>
      <c r="F97" s="177">
        <v>320</v>
      </c>
      <c r="G97" s="176"/>
      <c r="H97" s="35">
        <f t="shared" si="7"/>
        <v>0</v>
      </c>
    </row>
    <row r="98" spans="2:8" s="34" customFormat="1" ht="30" customHeight="1" thickBot="1" x14ac:dyDescent="0.3">
      <c r="B98" s="115" t="s">
        <v>153</v>
      </c>
      <c r="C98" s="116"/>
      <c r="D98" s="64"/>
      <c r="E98" s="90" t="s">
        <v>185</v>
      </c>
      <c r="F98" s="79"/>
      <c r="G98" s="80"/>
      <c r="H98" s="35" t="e">
        <f t="shared" si="7"/>
        <v>#DIV/0!</v>
      </c>
    </row>
    <row r="99" spans="2:8" s="34" customFormat="1" ht="30" customHeight="1" thickBot="1" x14ac:dyDescent="0.3">
      <c r="B99" s="101" t="s">
        <v>162</v>
      </c>
      <c r="C99" s="112"/>
      <c r="D99" s="64"/>
      <c r="E99" s="89" t="s">
        <v>78</v>
      </c>
      <c r="F99" s="79"/>
      <c r="G99" s="80"/>
      <c r="H99" s="35" t="e">
        <f t="shared" si="7"/>
        <v>#DIV/0!</v>
      </c>
    </row>
    <row r="100" spans="2:8" s="34" customFormat="1" ht="30" customHeight="1" thickBot="1" x14ac:dyDescent="0.3">
      <c r="B100" s="101">
        <v>3225</v>
      </c>
      <c r="C100" s="112"/>
      <c r="D100" s="64"/>
      <c r="E100" s="90" t="s">
        <v>67</v>
      </c>
      <c r="F100" s="79"/>
      <c r="G100" s="80"/>
      <c r="H100" s="35" t="e">
        <f t="shared" si="6"/>
        <v>#DIV/0!</v>
      </c>
    </row>
    <row r="101" spans="2:8" s="34" customFormat="1" ht="30" customHeight="1" thickBot="1" x14ac:dyDescent="0.3">
      <c r="B101" s="101">
        <v>3239</v>
      </c>
      <c r="C101" s="112"/>
      <c r="D101" s="64"/>
      <c r="E101" s="90" t="s">
        <v>75</v>
      </c>
      <c r="F101" s="79"/>
      <c r="G101" s="80"/>
      <c r="H101" s="35" t="e">
        <f t="shared" si="6"/>
        <v>#DIV/0!</v>
      </c>
    </row>
    <row r="102" spans="2:8" s="34" customFormat="1" ht="30" customHeight="1" thickBot="1" x14ac:dyDescent="0.3">
      <c r="B102" s="105"/>
      <c r="C102" s="106"/>
      <c r="D102" s="66"/>
      <c r="E102" s="92" t="s">
        <v>128</v>
      </c>
      <c r="F102" s="82">
        <f>F103+F137+F140+F152+F155</f>
        <v>25343.31</v>
      </c>
      <c r="G102" s="82">
        <f>G103+G137+G140+G152+G155</f>
        <v>15390.55</v>
      </c>
      <c r="H102" s="54">
        <f t="shared" si="6"/>
        <v>60.728255306824551</v>
      </c>
    </row>
    <row r="103" spans="2:8" s="49" customFormat="1" ht="30" customHeight="1" thickBot="1" x14ac:dyDescent="0.3">
      <c r="B103" s="107">
        <v>11</v>
      </c>
      <c r="C103" s="108"/>
      <c r="D103" s="67"/>
      <c r="E103" s="93" t="s">
        <v>112</v>
      </c>
      <c r="F103" s="83">
        <f>F104+F108+F130+F132</f>
        <v>24556.91</v>
      </c>
      <c r="G103" s="83">
        <f>G104+G108+G130+G132</f>
        <v>13086.81</v>
      </c>
      <c r="H103" s="48">
        <f t="shared" si="6"/>
        <v>53.291761870691381</v>
      </c>
    </row>
    <row r="104" spans="2:8" s="34" customFormat="1" ht="30" customHeight="1" thickBot="1" x14ac:dyDescent="0.3">
      <c r="B104" s="109">
        <v>31</v>
      </c>
      <c r="C104" s="110"/>
      <c r="D104" s="65"/>
      <c r="E104" s="94" t="s">
        <v>120</v>
      </c>
      <c r="F104" s="84">
        <f>F105+F106+F107</f>
        <v>21080.22</v>
      </c>
      <c r="G104" s="84">
        <f>G105+G106+G107</f>
        <v>12375.789999999999</v>
      </c>
      <c r="H104" s="35">
        <f t="shared" ref="H104:H137" si="8">G104/F104*100</f>
        <v>58.70806851161894</v>
      </c>
    </row>
    <row r="105" spans="2:8" s="34" customFormat="1" ht="30" customHeight="1" x14ac:dyDescent="0.25">
      <c r="B105" s="175" t="s">
        <v>175</v>
      </c>
      <c r="C105" s="175"/>
      <c r="D105" s="175"/>
      <c r="E105" s="180" t="s">
        <v>20</v>
      </c>
      <c r="F105" s="177">
        <v>20780.22</v>
      </c>
      <c r="G105" s="177">
        <v>11735.98</v>
      </c>
      <c r="H105" s="35">
        <f t="shared" si="8"/>
        <v>56.476687927269289</v>
      </c>
    </row>
    <row r="106" spans="2:8" s="34" customFormat="1" ht="30" customHeight="1" x14ac:dyDescent="0.25">
      <c r="B106" s="175" t="s">
        <v>140</v>
      </c>
      <c r="C106" s="175"/>
      <c r="D106" s="175"/>
      <c r="E106" s="180" t="s">
        <v>56</v>
      </c>
      <c r="F106" s="177">
        <v>300</v>
      </c>
      <c r="G106" s="177">
        <v>150</v>
      </c>
      <c r="H106" s="35">
        <f t="shared" si="8"/>
        <v>50</v>
      </c>
    </row>
    <row r="107" spans="2:8" s="34" customFormat="1" ht="30" customHeight="1" thickBot="1" x14ac:dyDescent="0.3">
      <c r="B107" s="175" t="s">
        <v>141</v>
      </c>
      <c r="C107" s="175"/>
      <c r="D107" s="175"/>
      <c r="E107" s="180" t="s">
        <v>58</v>
      </c>
      <c r="F107" s="176"/>
      <c r="G107" s="177">
        <v>489.81</v>
      </c>
      <c r="H107" s="35" t="e">
        <f t="shared" si="8"/>
        <v>#DIV/0!</v>
      </c>
    </row>
    <row r="108" spans="2:8" s="34" customFormat="1" ht="30" customHeight="1" thickBot="1" x14ac:dyDescent="0.3">
      <c r="B108" s="113">
        <v>32</v>
      </c>
      <c r="C108" s="114"/>
      <c r="D108" s="65"/>
      <c r="E108" s="96" t="s">
        <v>12</v>
      </c>
      <c r="F108" s="84">
        <f>F109+F110+F111+F112+F113+F114+F115+F116+F117+F118+F119+F120+F121+F122+F123+F125+F124+F126+F127+F128+F129</f>
        <v>3476.69</v>
      </c>
      <c r="G108" s="84">
        <f>G109+G110+G111+G112+G113+G114+G115+G116+G117+G118+G119+G120+G121+G122+G123+G125+G124+G126+G127+G128+G129</f>
        <v>711.02</v>
      </c>
      <c r="H108" s="35">
        <f t="shared" si="8"/>
        <v>20.4510612105192</v>
      </c>
    </row>
    <row r="109" spans="2:8" s="34" customFormat="1" ht="30" customHeight="1" thickBot="1" x14ac:dyDescent="0.3">
      <c r="B109" s="175" t="s">
        <v>143</v>
      </c>
      <c r="C109" s="116"/>
      <c r="D109" s="175"/>
      <c r="E109" s="180" t="s">
        <v>59</v>
      </c>
      <c r="F109" s="181">
        <v>1714.37</v>
      </c>
      <c r="G109" s="181">
        <v>353.85</v>
      </c>
      <c r="H109" s="35">
        <f t="shared" si="8"/>
        <v>20.64023518843657</v>
      </c>
    </row>
    <row r="110" spans="2:8" s="34" customFormat="1" ht="30" customHeight="1" thickBot="1" x14ac:dyDescent="0.3">
      <c r="B110" s="175" t="s">
        <v>145</v>
      </c>
      <c r="C110" s="116"/>
      <c r="D110" s="175"/>
      <c r="E110" s="180" t="s">
        <v>61</v>
      </c>
      <c r="F110" s="181">
        <v>966.32</v>
      </c>
      <c r="G110" s="181">
        <v>139.61000000000001</v>
      </c>
      <c r="H110" s="35">
        <f t="shared" si="8"/>
        <v>14.447594999586059</v>
      </c>
    </row>
    <row r="111" spans="2:8" s="34" customFormat="1" ht="30" customHeight="1" thickBot="1" x14ac:dyDescent="0.3">
      <c r="B111" s="175" t="s">
        <v>146</v>
      </c>
      <c r="C111" s="112"/>
      <c r="D111" s="175"/>
      <c r="E111" s="180" t="s">
        <v>63</v>
      </c>
      <c r="F111" s="181">
        <v>526</v>
      </c>
      <c r="G111" s="181">
        <v>97.56</v>
      </c>
      <c r="H111" s="35">
        <f t="shared" si="8"/>
        <v>18.547528517110269</v>
      </c>
    </row>
    <row r="112" spans="2:8" s="34" customFormat="1" ht="30" customHeight="1" thickBot="1" x14ac:dyDescent="0.3">
      <c r="B112" s="175" t="s">
        <v>156</v>
      </c>
      <c r="C112" s="112"/>
      <c r="D112" s="175"/>
      <c r="E112" s="180" t="s">
        <v>73</v>
      </c>
      <c r="F112" s="181">
        <v>160</v>
      </c>
      <c r="G112" s="181">
        <v>120</v>
      </c>
      <c r="H112" s="35">
        <f t="shared" si="8"/>
        <v>75</v>
      </c>
    </row>
    <row r="113" spans="2:8" s="34" customFormat="1" ht="30" customHeight="1" thickBot="1" x14ac:dyDescent="0.3">
      <c r="B113" s="175" t="s">
        <v>161</v>
      </c>
      <c r="C113" s="112"/>
      <c r="D113" s="175"/>
      <c r="E113" s="180" t="s">
        <v>77</v>
      </c>
      <c r="F113" s="181">
        <v>110</v>
      </c>
      <c r="G113" s="182"/>
      <c r="H113" s="35">
        <f t="shared" si="8"/>
        <v>0</v>
      </c>
    </row>
    <row r="114" spans="2:8" s="34" customFormat="1" ht="30" customHeight="1" thickBot="1" x14ac:dyDescent="0.3">
      <c r="B114" s="175"/>
      <c r="C114" s="112"/>
      <c r="D114" s="175"/>
      <c r="E114" s="180"/>
      <c r="F114" s="181"/>
      <c r="G114" s="181"/>
      <c r="H114" s="35" t="e">
        <f t="shared" si="8"/>
        <v>#DIV/0!</v>
      </c>
    </row>
    <row r="115" spans="2:8" s="34" customFormat="1" ht="1.5" customHeight="1" thickBot="1" x14ac:dyDescent="0.3">
      <c r="B115" s="101"/>
      <c r="C115" s="112"/>
      <c r="D115" s="64"/>
      <c r="E115" s="90"/>
      <c r="F115" s="79"/>
      <c r="G115" s="80"/>
      <c r="H115" s="35" t="e">
        <f t="shared" si="8"/>
        <v>#DIV/0!</v>
      </c>
    </row>
    <row r="116" spans="2:8" s="34" customFormat="1" ht="30" hidden="1" customHeight="1" thickBot="1" x14ac:dyDescent="0.3">
      <c r="B116" s="101"/>
      <c r="C116" s="112"/>
      <c r="D116" s="64"/>
      <c r="E116" s="90"/>
      <c r="F116" s="79"/>
      <c r="G116" s="80"/>
      <c r="H116" s="35" t="e">
        <f t="shared" si="8"/>
        <v>#DIV/0!</v>
      </c>
    </row>
    <row r="117" spans="2:8" s="34" customFormat="1" ht="30" hidden="1" customHeight="1" thickBot="1" x14ac:dyDescent="0.3">
      <c r="B117" s="101"/>
      <c r="C117" s="112"/>
      <c r="D117" s="64"/>
      <c r="E117" s="90"/>
      <c r="F117" s="79"/>
      <c r="G117" s="80"/>
      <c r="H117" s="35" t="e">
        <f t="shared" si="8"/>
        <v>#DIV/0!</v>
      </c>
    </row>
    <row r="118" spans="2:8" s="34" customFormat="1" ht="27" hidden="1" customHeight="1" thickBot="1" x14ac:dyDescent="0.3">
      <c r="B118" s="101"/>
      <c r="C118" s="112"/>
      <c r="D118" s="64"/>
      <c r="E118" s="90"/>
      <c r="F118" s="79"/>
      <c r="G118" s="80"/>
      <c r="H118" s="35" t="e">
        <f t="shared" si="8"/>
        <v>#DIV/0!</v>
      </c>
    </row>
    <row r="119" spans="2:8" s="34" customFormat="1" ht="30" hidden="1" customHeight="1" thickBot="1" x14ac:dyDescent="0.3">
      <c r="B119" s="101"/>
      <c r="C119" s="112"/>
      <c r="D119" s="64"/>
      <c r="E119" s="89"/>
      <c r="F119" s="79"/>
      <c r="G119" s="80"/>
      <c r="H119" s="35" t="e">
        <f t="shared" si="8"/>
        <v>#DIV/0!</v>
      </c>
    </row>
    <row r="120" spans="2:8" s="34" customFormat="1" ht="30" hidden="1" customHeight="1" thickBot="1" x14ac:dyDescent="0.3">
      <c r="B120" s="101"/>
      <c r="C120" s="112"/>
      <c r="D120" s="64"/>
      <c r="E120" s="90"/>
      <c r="F120" s="79"/>
      <c r="G120" s="80"/>
      <c r="H120" s="35" t="e">
        <f t="shared" si="8"/>
        <v>#DIV/0!</v>
      </c>
    </row>
    <row r="121" spans="2:8" s="34" customFormat="1" ht="30" hidden="1" customHeight="1" thickBot="1" x14ac:dyDescent="0.3">
      <c r="B121" s="101"/>
      <c r="C121" s="112"/>
      <c r="D121" s="64"/>
      <c r="E121" s="90"/>
      <c r="F121" s="79"/>
      <c r="G121" s="80"/>
      <c r="H121" s="35" t="e">
        <f t="shared" si="8"/>
        <v>#DIV/0!</v>
      </c>
    </row>
    <row r="122" spans="2:8" s="34" customFormat="1" ht="30" hidden="1" customHeight="1" thickBot="1" x14ac:dyDescent="0.3">
      <c r="B122" s="101"/>
      <c r="C122" s="112"/>
      <c r="D122" s="64"/>
      <c r="E122" s="90"/>
      <c r="F122" s="79"/>
      <c r="G122" s="80"/>
      <c r="H122" s="35" t="e">
        <f t="shared" si="8"/>
        <v>#DIV/0!</v>
      </c>
    </row>
    <row r="123" spans="2:8" s="34" customFormat="1" ht="30" hidden="1" customHeight="1" thickBot="1" x14ac:dyDescent="0.3">
      <c r="B123" s="101"/>
      <c r="C123" s="112"/>
      <c r="D123" s="64"/>
      <c r="E123" s="90"/>
      <c r="F123" s="79"/>
      <c r="G123" s="80"/>
      <c r="H123" s="35" t="e">
        <f t="shared" si="8"/>
        <v>#DIV/0!</v>
      </c>
    </row>
    <row r="124" spans="2:8" s="34" customFormat="1" ht="30" hidden="1" customHeight="1" thickBot="1" x14ac:dyDescent="0.3">
      <c r="B124" s="101"/>
      <c r="C124" s="112"/>
      <c r="D124" s="64"/>
      <c r="E124" s="90"/>
      <c r="F124" s="79"/>
      <c r="G124" s="80"/>
      <c r="H124" s="35" t="e">
        <f t="shared" si="8"/>
        <v>#DIV/0!</v>
      </c>
    </row>
    <row r="125" spans="2:8" s="34" customFormat="1" ht="30" hidden="1" customHeight="1" thickBot="1" x14ac:dyDescent="0.3">
      <c r="B125" s="101"/>
      <c r="C125" s="112"/>
      <c r="D125" s="64"/>
      <c r="E125" s="90"/>
      <c r="F125" s="79"/>
      <c r="G125" s="80"/>
      <c r="H125" s="35" t="e">
        <f t="shared" si="8"/>
        <v>#DIV/0!</v>
      </c>
    </row>
    <row r="126" spans="2:8" s="34" customFormat="1" ht="27" hidden="1" customHeight="1" thickBot="1" x14ac:dyDescent="0.3">
      <c r="B126" s="101"/>
      <c r="C126" s="112"/>
      <c r="D126" s="64"/>
      <c r="E126" s="90"/>
      <c r="F126" s="79"/>
      <c r="G126" s="80"/>
      <c r="H126" s="35" t="e">
        <f t="shared" si="8"/>
        <v>#DIV/0!</v>
      </c>
    </row>
    <row r="127" spans="2:8" s="34" customFormat="1" ht="30" hidden="1" customHeight="1" thickBot="1" x14ac:dyDescent="0.3">
      <c r="B127" s="101"/>
      <c r="C127" s="112"/>
      <c r="D127" s="64"/>
      <c r="E127" s="89"/>
      <c r="F127" s="79"/>
      <c r="G127" s="80"/>
      <c r="H127" s="35" t="e">
        <f t="shared" si="8"/>
        <v>#DIV/0!</v>
      </c>
    </row>
    <row r="128" spans="2:8" s="34" customFormat="1" ht="30" hidden="1" customHeight="1" thickBot="1" x14ac:dyDescent="0.3">
      <c r="B128" s="101"/>
      <c r="C128" s="112"/>
      <c r="D128" s="64"/>
      <c r="E128" s="90"/>
      <c r="F128" s="79"/>
      <c r="G128" s="80"/>
      <c r="H128" s="35" t="e">
        <f t="shared" si="8"/>
        <v>#DIV/0!</v>
      </c>
    </row>
    <row r="129" spans="2:8" s="34" customFormat="1" ht="30" hidden="1" customHeight="1" thickBot="1" x14ac:dyDescent="0.3">
      <c r="B129" s="101"/>
      <c r="C129" s="112"/>
      <c r="D129" s="64"/>
      <c r="E129" s="90"/>
      <c r="F129" s="79"/>
      <c r="G129" s="80"/>
      <c r="H129" s="35" t="e">
        <f t="shared" si="8"/>
        <v>#DIV/0!</v>
      </c>
    </row>
    <row r="130" spans="2:8" s="34" customFormat="1" ht="30" customHeight="1" thickBot="1" x14ac:dyDescent="0.3">
      <c r="B130" s="113">
        <v>34</v>
      </c>
      <c r="C130" s="114"/>
      <c r="D130" s="65"/>
      <c r="E130" s="96" t="s">
        <v>80</v>
      </c>
      <c r="F130" s="84">
        <f>F131</f>
        <v>0</v>
      </c>
      <c r="G130" s="84">
        <f>G131</f>
        <v>0</v>
      </c>
      <c r="H130" s="35" t="e">
        <f t="shared" si="8"/>
        <v>#DIV/0!</v>
      </c>
    </row>
    <row r="131" spans="2:8" s="34" customFormat="1" ht="30" customHeight="1" thickBot="1" x14ac:dyDescent="0.3">
      <c r="B131" s="101">
        <v>3431</v>
      </c>
      <c r="C131" s="112"/>
      <c r="D131" s="64"/>
      <c r="E131" s="90" t="s">
        <v>82</v>
      </c>
      <c r="F131" s="79"/>
      <c r="G131" s="80"/>
      <c r="H131" s="35" t="e">
        <f t="shared" si="8"/>
        <v>#DIV/0!</v>
      </c>
    </row>
    <row r="132" spans="2:8" s="34" customFormat="1" ht="30" customHeight="1" thickBot="1" x14ac:dyDescent="0.3">
      <c r="B132" s="113">
        <v>42</v>
      </c>
      <c r="C132" s="114"/>
      <c r="D132" s="65"/>
      <c r="E132" s="96" t="s">
        <v>83</v>
      </c>
      <c r="F132" s="84">
        <f>F133+F134+F135+F136</f>
        <v>0</v>
      </c>
      <c r="G132" s="84">
        <f>G133+G134+G135+G136</f>
        <v>0</v>
      </c>
      <c r="H132" s="35" t="e">
        <f t="shared" si="8"/>
        <v>#DIV/0!</v>
      </c>
    </row>
    <row r="133" spans="2:8" s="34" customFormat="1" ht="30" customHeight="1" thickBot="1" x14ac:dyDescent="0.3">
      <c r="B133" s="101">
        <v>4221</v>
      </c>
      <c r="C133" s="112"/>
      <c r="D133" s="64"/>
      <c r="E133" s="90" t="s">
        <v>85</v>
      </c>
      <c r="F133" s="79"/>
      <c r="G133" s="80"/>
      <c r="H133" s="35" t="e">
        <f t="shared" si="8"/>
        <v>#DIV/0!</v>
      </c>
    </row>
    <row r="134" spans="2:8" s="34" customFormat="1" ht="30" customHeight="1" thickBot="1" x14ac:dyDescent="0.3">
      <c r="B134" s="101">
        <v>4222</v>
      </c>
      <c r="C134" s="112"/>
      <c r="D134" s="64"/>
      <c r="E134" s="90" t="s">
        <v>86</v>
      </c>
      <c r="F134" s="79"/>
      <c r="G134" s="80"/>
      <c r="H134" s="35" t="e">
        <f t="shared" si="8"/>
        <v>#DIV/0!</v>
      </c>
    </row>
    <row r="135" spans="2:8" s="34" customFormat="1" ht="30" customHeight="1" thickBot="1" x14ac:dyDescent="0.3">
      <c r="B135" s="101">
        <v>4223</v>
      </c>
      <c r="C135" s="112"/>
      <c r="D135" s="64"/>
      <c r="E135" s="90" t="s">
        <v>87</v>
      </c>
      <c r="F135" s="79"/>
      <c r="G135" s="80"/>
      <c r="H135" s="35" t="e">
        <f t="shared" si="8"/>
        <v>#DIV/0!</v>
      </c>
    </row>
    <row r="136" spans="2:8" s="34" customFormat="1" ht="30" customHeight="1" thickBot="1" x14ac:dyDescent="0.3">
      <c r="B136" s="101">
        <v>4262</v>
      </c>
      <c r="C136" s="112"/>
      <c r="D136" s="64"/>
      <c r="E136" s="90" t="s">
        <v>89</v>
      </c>
      <c r="F136" s="79"/>
      <c r="G136" s="80"/>
      <c r="H136" s="35" t="e">
        <f t="shared" si="8"/>
        <v>#DIV/0!</v>
      </c>
    </row>
    <row r="137" spans="2:8" s="49" customFormat="1" ht="30" customHeight="1" thickBot="1" x14ac:dyDescent="0.3">
      <c r="B137" s="107">
        <v>93</v>
      </c>
      <c r="C137" s="108"/>
      <c r="D137" s="67"/>
      <c r="E137" s="93" t="s">
        <v>121</v>
      </c>
      <c r="F137" s="83">
        <f>F138</f>
        <v>0</v>
      </c>
      <c r="G137" s="83">
        <f>G138</f>
        <v>0</v>
      </c>
      <c r="H137" s="48" t="e">
        <f t="shared" si="8"/>
        <v>#DIV/0!</v>
      </c>
    </row>
    <row r="138" spans="2:8" s="34" customFormat="1" ht="30" customHeight="1" thickBot="1" x14ac:dyDescent="0.3">
      <c r="B138" s="109">
        <v>42</v>
      </c>
      <c r="C138" s="110"/>
      <c r="D138" s="65"/>
      <c r="E138" s="97" t="s">
        <v>83</v>
      </c>
      <c r="F138" s="84">
        <f>F139</f>
        <v>0</v>
      </c>
      <c r="G138" s="84">
        <f>G139</f>
        <v>0</v>
      </c>
      <c r="H138" s="35" t="e">
        <f t="shared" ref="H138:H140" si="9">G138/F138*100</f>
        <v>#DIV/0!</v>
      </c>
    </row>
    <row r="139" spans="2:8" s="34" customFormat="1" ht="30" customHeight="1" thickBot="1" x14ac:dyDescent="0.3">
      <c r="B139" s="101">
        <v>4221</v>
      </c>
      <c r="C139" s="112"/>
      <c r="D139" s="64"/>
      <c r="E139" s="89" t="s">
        <v>85</v>
      </c>
      <c r="F139" s="79"/>
      <c r="G139" s="80"/>
      <c r="H139" s="35" t="e">
        <f t="shared" si="9"/>
        <v>#DIV/0!</v>
      </c>
    </row>
    <row r="140" spans="2:8" s="49" customFormat="1" ht="30" customHeight="1" thickBot="1" x14ac:dyDescent="0.3">
      <c r="B140" s="107">
        <v>52</v>
      </c>
      <c r="C140" s="108"/>
      <c r="D140" s="67"/>
      <c r="E140" s="93" t="s">
        <v>115</v>
      </c>
      <c r="F140" s="83">
        <f>F141</f>
        <v>786.4</v>
      </c>
      <c r="G140" s="83">
        <f>G141</f>
        <v>2303.7399999999998</v>
      </c>
      <c r="H140" s="48">
        <f t="shared" si="9"/>
        <v>292.94760935910477</v>
      </c>
    </row>
    <row r="141" spans="2:8" s="34" customFormat="1" ht="30" customHeight="1" thickBot="1" x14ac:dyDescent="0.3">
      <c r="B141" s="113">
        <v>32</v>
      </c>
      <c r="C141" s="114"/>
      <c r="D141" s="65"/>
      <c r="E141" s="96" t="s">
        <v>12</v>
      </c>
      <c r="F141" s="84">
        <f>F142+F143+F144+F145+F146+F147+F148+F149+F150+F151</f>
        <v>786.4</v>
      </c>
      <c r="G141" s="84">
        <f>G142+G143+G144+G145+G146+G147+G148+G149+G150+G151</f>
        <v>2303.7399999999998</v>
      </c>
      <c r="H141" s="35">
        <f t="shared" ref="H141:H152" si="10">G141/F141*100</f>
        <v>292.94760935910477</v>
      </c>
    </row>
    <row r="142" spans="2:8" s="34" customFormat="1" ht="30" customHeight="1" thickBot="1" x14ac:dyDescent="0.3">
      <c r="B142" s="175" t="s">
        <v>146</v>
      </c>
      <c r="C142" s="116"/>
      <c r="E142" s="175" t="s">
        <v>63</v>
      </c>
      <c r="F142" s="177">
        <v>786.4</v>
      </c>
      <c r="G142" s="177">
        <v>2303.7399999999998</v>
      </c>
      <c r="H142" s="35">
        <f t="shared" si="10"/>
        <v>292.94760935910477</v>
      </c>
    </row>
    <row r="143" spans="2:8" s="34" customFormat="1" ht="0.75" customHeight="1" thickBot="1" x14ac:dyDescent="0.3">
      <c r="B143" s="115"/>
      <c r="C143" s="116"/>
      <c r="D143" s="64"/>
      <c r="E143" s="90"/>
      <c r="F143" s="79"/>
      <c r="G143" s="80"/>
      <c r="H143" s="35" t="e">
        <f t="shared" si="10"/>
        <v>#DIV/0!</v>
      </c>
    </row>
    <row r="144" spans="2:8" s="34" customFormat="1" ht="30" hidden="1" customHeight="1" thickBot="1" x14ac:dyDescent="0.3">
      <c r="B144" s="101"/>
      <c r="C144" s="112"/>
      <c r="D144" s="64"/>
      <c r="E144" s="89"/>
      <c r="F144" s="79"/>
      <c r="G144" s="80"/>
      <c r="H144" s="35" t="e">
        <f t="shared" si="10"/>
        <v>#DIV/0!</v>
      </c>
    </row>
    <row r="145" spans="2:25" s="34" customFormat="1" ht="30" hidden="1" customHeight="1" thickBot="1" x14ac:dyDescent="0.3">
      <c r="B145" s="101"/>
      <c r="C145" s="112"/>
      <c r="D145" s="64"/>
      <c r="E145" s="89"/>
      <c r="F145" s="79"/>
      <c r="G145" s="80"/>
      <c r="H145" s="35" t="e">
        <f t="shared" si="10"/>
        <v>#DIV/0!</v>
      </c>
    </row>
    <row r="146" spans="2:25" s="34" customFormat="1" ht="30" hidden="1" customHeight="1" thickBot="1" x14ac:dyDescent="0.3">
      <c r="B146" s="101"/>
      <c r="C146" s="112"/>
      <c r="D146" s="64"/>
      <c r="E146" s="90"/>
      <c r="F146" s="79"/>
      <c r="G146" s="80"/>
      <c r="H146" s="35" t="e">
        <f t="shared" si="10"/>
        <v>#DIV/0!</v>
      </c>
    </row>
    <row r="147" spans="2:25" s="34" customFormat="1" ht="30" hidden="1" customHeight="1" thickBot="1" x14ac:dyDescent="0.3">
      <c r="B147" s="101"/>
      <c r="C147" s="112"/>
      <c r="D147" s="64"/>
      <c r="E147" s="90"/>
      <c r="F147" s="79"/>
      <c r="G147" s="80"/>
      <c r="H147" s="35" t="e">
        <f t="shared" si="10"/>
        <v>#DIV/0!</v>
      </c>
    </row>
    <row r="148" spans="2:25" s="34" customFormat="1" ht="30" hidden="1" customHeight="1" thickBot="1" x14ac:dyDescent="0.3">
      <c r="B148" s="101"/>
      <c r="C148" s="112"/>
      <c r="D148" s="64"/>
      <c r="E148" s="90"/>
      <c r="F148" s="79"/>
      <c r="G148" s="80"/>
      <c r="H148" s="35" t="e">
        <f t="shared" si="10"/>
        <v>#DIV/0!</v>
      </c>
    </row>
    <row r="149" spans="2:25" s="34" customFormat="1" ht="30" hidden="1" customHeight="1" thickBot="1" x14ac:dyDescent="0.3">
      <c r="B149" s="101"/>
      <c r="C149" s="112"/>
      <c r="D149" s="64"/>
      <c r="E149" s="90"/>
      <c r="F149" s="79"/>
      <c r="G149" s="80"/>
      <c r="H149" s="35" t="e">
        <f t="shared" si="10"/>
        <v>#DIV/0!</v>
      </c>
    </row>
    <row r="150" spans="2:25" s="34" customFormat="1" ht="30" hidden="1" customHeight="1" thickBot="1" x14ac:dyDescent="0.3">
      <c r="B150" s="101"/>
      <c r="C150" s="112"/>
      <c r="D150" s="64"/>
      <c r="E150" s="90"/>
      <c r="F150" s="79"/>
      <c r="G150" s="80"/>
      <c r="H150" s="35" t="e">
        <f t="shared" si="10"/>
        <v>#DIV/0!</v>
      </c>
    </row>
    <row r="151" spans="2:25" s="34" customFormat="1" ht="27" hidden="1" customHeight="1" thickBot="1" x14ac:dyDescent="0.3">
      <c r="B151" s="101"/>
      <c r="C151" s="112"/>
      <c r="D151" s="64"/>
      <c r="E151" s="90"/>
      <c r="F151" s="79"/>
      <c r="G151" s="80"/>
      <c r="H151" s="35" t="e">
        <f t="shared" si="10"/>
        <v>#DIV/0!</v>
      </c>
    </row>
    <row r="152" spans="2:25" s="49" customFormat="1" ht="30" customHeight="1" thickBot="1" x14ac:dyDescent="0.3">
      <c r="B152" s="107">
        <v>94</v>
      </c>
      <c r="C152" s="108"/>
      <c r="D152" s="67"/>
      <c r="E152" s="93" t="s">
        <v>122</v>
      </c>
      <c r="F152" s="83">
        <f>F153</f>
        <v>0</v>
      </c>
      <c r="G152" s="83">
        <f>G153</f>
        <v>0</v>
      </c>
      <c r="H152" s="48" t="e">
        <f t="shared" si="10"/>
        <v>#DIV/0!</v>
      </c>
    </row>
    <row r="153" spans="2:25" s="34" customFormat="1" ht="30" customHeight="1" thickBot="1" x14ac:dyDescent="0.3">
      <c r="B153" s="109">
        <v>42</v>
      </c>
      <c r="C153" s="110"/>
      <c r="D153" s="65"/>
      <c r="E153" s="97" t="s">
        <v>83</v>
      </c>
      <c r="F153" s="84">
        <f>F154</f>
        <v>0</v>
      </c>
      <c r="G153" s="84">
        <f>G154</f>
        <v>0</v>
      </c>
      <c r="H153" s="35" t="e">
        <f t="shared" ref="H153:H154" si="11">G153/F153*100</f>
        <v>#DIV/0!</v>
      </c>
    </row>
    <row r="154" spans="2:25" s="34" customFormat="1" ht="30" customHeight="1" thickBot="1" x14ac:dyDescent="0.3">
      <c r="B154" s="101">
        <v>4221</v>
      </c>
      <c r="C154" s="112"/>
      <c r="D154" s="64"/>
      <c r="E154" s="89" t="s">
        <v>85</v>
      </c>
      <c r="F154" s="79"/>
      <c r="G154" s="80"/>
      <c r="H154" s="35" t="e">
        <f t="shared" si="11"/>
        <v>#DIV/0!</v>
      </c>
    </row>
    <row r="155" spans="2:25" s="49" customFormat="1" ht="30" customHeight="1" thickBot="1" x14ac:dyDescent="0.3">
      <c r="B155" s="107">
        <v>52</v>
      </c>
      <c r="C155" s="108"/>
      <c r="D155" s="67"/>
      <c r="E155" s="93" t="s">
        <v>115</v>
      </c>
      <c r="F155" s="83">
        <f>F156</f>
        <v>0</v>
      </c>
      <c r="G155" s="83">
        <f>G156</f>
        <v>0</v>
      </c>
      <c r="H155" s="48" t="e">
        <f t="shared" ref="H155:H198" si="12">G155/F155*100</f>
        <v>#DIV/0!</v>
      </c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2:25" s="34" customFormat="1" ht="30" customHeight="1" thickBot="1" x14ac:dyDescent="0.3">
      <c r="B156" s="113">
        <v>32</v>
      </c>
      <c r="C156" s="114"/>
      <c r="D156" s="65"/>
      <c r="E156" s="96" t="s">
        <v>12</v>
      </c>
      <c r="F156" s="84">
        <f>F157+F158+F159+F160+F161+F162</f>
        <v>0</v>
      </c>
      <c r="G156" s="84">
        <f>G157+G158+G159+G160+G161+G162</f>
        <v>0</v>
      </c>
      <c r="H156" s="35" t="e">
        <f t="shared" si="12"/>
        <v>#DIV/0!</v>
      </c>
    </row>
    <row r="157" spans="2:25" s="34" customFormat="1" ht="30" customHeight="1" thickBot="1" x14ac:dyDescent="0.3">
      <c r="B157" s="115">
        <v>3211</v>
      </c>
      <c r="C157" s="116"/>
      <c r="D157" s="64"/>
      <c r="E157" s="89" t="s">
        <v>22</v>
      </c>
      <c r="F157" s="79"/>
      <c r="G157" s="80"/>
      <c r="H157" s="35" t="e">
        <f t="shared" si="12"/>
        <v>#DIV/0!</v>
      </c>
    </row>
    <row r="158" spans="2:25" s="34" customFormat="1" ht="30" customHeight="1" thickBot="1" x14ac:dyDescent="0.3">
      <c r="B158" s="115">
        <v>3212</v>
      </c>
      <c r="C158" s="116"/>
      <c r="D158" s="64"/>
      <c r="E158" s="90" t="s">
        <v>59</v>
      </c>
      <c r="F158" s="79"/>
      <c r="G158" s="80"/>
      <c r="H158" s="35" t="e">
        <f t="shared" si="12"/>
        <v>#DIV/0!</v>
      </c>
    </row>
    <row r="159" spans="2:25" s="34" customFormat="1" ht="30" customHeight="1" thickBot="1" x14ac:dyDescent="0.3">
      <c r="B159" s="101">
        <v>3213</v>
      </c>
      <c r="C159" s="112"/>
      <c r="D159" s="64"/>
      <c r="E159" s="89" t="s">
        <v>60</v>
      </c>
      <c r="F159" s="79"/>
      <c r="G159" s="80"/>
      <c r="H159" s="35" t="e">
        <f t="shared" si="12"/>
        <v>#DIV/0!</v>
      </c>
    </row>
    <row r="160" spans="2:25" s="34" customFormat="1" ht="30" customHeight="1" thickBot="1" x14ac:dyDescent="0.3">
      <c r="B160" s="101">
        <v>3214</v>
      </c>
      <c r="C160" s="112"/>
      <c r="D160" s="64"/>
      <c r="E160" s="89" t="s">
        <v>61</v>
      </c>
      <c r="F160" s="79"/>
      <c r="G160" s="80"/>
      <c r="H160" s="35" t="e">
        <f t="shared" si="12"/>
        <v>#DIV/0!</v>
      </c>
    </row>
    <row r="161" spans="2:25" s="34" customFormat="1" ht="30" customHeight="1" thickBot="1" x14ac:dyDescent="0.3">
      <c r="B161" s="101">
        <v>3221</v>
      </c>
      <c r="C161" s="112"/>
      <c r="D161" s="64"/>
      <c r="E161" s="90" t="s">
        <v>63</v>
      </c>
      <c r="F161" s="79"/>
      <c r="G161" s="80"/>
      <c r="H161" s="35" t="e">
        <f t="shared" si="12"/>
        <v>#DIV/0!</v>
      </c>
    </row>
    <row r="162" spans="2:25" s="34" customFormat="1" ht="30" customHeight="1" thickBot="1" x14ac:dyDescent="0.3">
      <c r="B162" s="101">
        <v>3225</v>
      </c>
      <c r="C162" s="112"/>
      <c r="D162" s="64"/>
      <c r="E162" s="90" t="s">
        <v>67</v>
      </c>
      <c r="F162" s="79"/>
      <c r="G162" s="80"/>
      <c r="H162" s="35" t="e">
        <f t="shared" si="12"/>
        <v>#DIV/0!</v>
      </c>
    </row>
    <row r="163" spans="2:25" s="34" customFormat="1" ht="30" customHeight="1" thickBot="1" x14ac:dyDescent="0.3">
      <c r="B163" s="105"/>
      <c r="C163" s="106"/>
      <c r="D163" s="66"/>
      <c r="E163" s="92" t="s">
        <v>129</v>
      </c>
      <c r="F163" s="82">
        <f>F164+F198+F201+F231+F234</f>
        <v>249555.80000000005</v>
      </c>
      <c r="G163" s="82">
        <f>G164+G198+G201+G231+G234</f>
        <v>67807.95</v>
      </c>
      <c r="H163" s="54">
        <f t="shared" si="12"/>
        <v>27.171458247013287</v>
      </c>
    </row>
    <row r="164" spans="2:25" s="49" customFormat="1" ht="30" customHeight="1" thickBot="1" x14ac:dyDescent="0.3">
      <c r="B164" s="107">
        <v>52</v>
      </c>
      <c r="C164" s="108"/>
      <c r="D164" s="67"/>
      <c r="E164" s="93" t="s">
        <v>220</v>
      </c>
      <c r="F164" s="83">
        <f>F165+F169+F191+F193</f>
        <v>219459.57000000004</v>
      </c>
      <c r="G164" s="83">
        <f>G165+G169+G191+G193</f>
        <v>53988.229999999996</v>
      </c>
      <c r="H164" s="48">
        <f t="shared" si="12"/>
        <v>24.600535761552795</v>
      </c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2:25" s="34" customFormat="1" ht="30" customHeight="1" thickBot="1" x14ac:dyDescent="0.3">
      <c r="B165" s="109">
        <v>31</v>
      </c>
      <c r="C165" s="110"/>
      <c r="D165" s="65"/>
      <c r="E165" s="94" t="s">
        <v>120</v>
      </c>
      <c r="F165" s="84">
        <f>F166+F167+F168</f>
        <v>197455.59000000003</v>
      </c>
      <c r="G165" s="84">
        <f>G166+G167+G168</f>
        <v>46300.17</v>
      </c>
      <c r="H165" s="35">
        <f t="shared" si="12"/>
        <v>23.448396674918136</v>
      </c>
    </row>
    <row r="166" spans="2:25" s="34" customFormat="1" ht="30" customHeight="1" thickBot="1" x14ac:dyDescent="0.3">
      <c r="B166" s="175" t="s">
        <v>175</v>
      </c>
      <c r="C166" s="112"/>
      <c r="D166" s="221"/>
      <c r="E166" s="200" t="s">
        <v>20</v>
      </c>
      <c r="F166" s="201">
        <v>182697.72</v>
      </c>
      <c r="G166" s="201">
        <v>39297.29</v>
      </c>
      <c r="H166" s="35">
        <f t="shared" si="12"/>
        <v>21.509458355583199</v>
      </c>
    </row>
    <row r="167" spans="2:25" s="34" customFormat="1" ht="30" customHeight="1" thickBot="1" x14ac:dyDescent="0.3">
      <c r="B167" s="175" t="s">
        <v>140</v>
      </c>
      <c r="C167" s="112"/>
      <c r="D167" s="221"/>
      <c r="E167" s="200" t="s">
        <v>56</v>
      </c>
      <c r="F167" s="201">
        <v>5142.67</v>
      </c>
      <c r="G167" s="201">
        <v>1764</v>
      </c>
      <c r="H167" s="35">
        <f t="shared" si="12"/>
        <v>34.301248184308932</v>
      </c>
    </row>
    <row r="168" spans="2:25" s="34" customFormat="1" ht="30" customHeight="1" thickBot="1" x14ac:dyDescent="0.3">
      <c r="B168" s="175" t="s">
        <v>141</v>
      </c>
      <c r="C168" s="112"/>
      <c r="D168" s="221"/>
      <c r="E168" s="200" t="s">
        <v>58</v>
      </c>
      <c r="F168" s="201">
        <v>9615.2000000000007</v>
      </c>
      <c r="G168" s="201">
        <v>5238.88</v>
      </c>
      <c r="H168" s="35">
        <f t="shared" si="12"/>
        <v>54.485398119643889</v>
      </c>
    </row>
    <row r="169" spans="2:25" s="34" customFormat="1" ht="30" customHeight="1" thickBot="1" x14ac:dyDescent="0.3">
      <c r="B169" s="113">
        <v>32</v>
      </c>
      <c r="C169" s="114"/>
      <c r="D169" s="65"/>
      <c r="E169" s="96" t="s">
        <v>12</v>
      </c>
      <c r="F169" s="84">
        <f>F170+F171+F172+F173+F174+F175+F176+F177+F178+F179+F180+F181+F182+F183+F184+F185+F186+F187+F188+F189+F190</f>
        <v>22003.98</v>
      </c>
      <c r="G169" s="84">
        <f>G170+G171+G172+G173+G174+G175+G176+G177+G178+G179+G180+G181+G182+G183+G184+G185+G186+G187+G188+G189+G190</f>
        <v>7688.0599999999995</v>
      </c>
      <c r="H169" s="35">
        <f t="shared" si="12"/>
        <v>34.939406416475563</v>
      </c>
    </row>
    <row r="170" spans="2:25" s="34" customFormat="1" ht="30" customHeight="1" thickBot="1" x14ac:dyDescent="0.3">
      <c r="B170" s="175" t="s">
        <v>143</v>
      </c>
      <c r="C170" s="116"/>
      <c r="D170" s="221"/>
      <c r="E170" s="200" t="s">
        <v>59</v>
      </c>
      <c r="F170" s="201">
        <v>8430.17</v>
      </c>
      <c r="G170" s="201">
        <v>3697.93</v>
      </c>
      <c r="H170" s="35">
        <f t="shared" si="12"/>
        <v>43.865426201369601</v>
      </c>
    </row>
    <row r="171" spans="2:25" s="34" customFormat="1" ht="30" customHeight="1" thickBot="1" x14ac:dyDescent="0.3">
      <c r="B171" s="175" t="s">
        <v>145</v>
      </c>
      <c r="C171" s="116"/>
      <c r="D171" s="221"/>
      <c r="E171" s="200" t="s">
        <v>61</v>
      </c>
      <c r="F171" s="201">
        <v>5723.81</v>
      </c>
      <c r="G171" s="201">
        <v>2482.81</v>
      </c>
      <c r="H171" s="35">
        <f t="shared" si="12"/>
        <v>43.37687659094204</v>
      </c>
    </row>
    <row r="172" spans="2:25" s="34" customFormat="1" ht="30" customHeight="1" thickBot="1" x14ac:dyDescent="0.3">
      <c r="B172" s="175" t="s">
        <v>146</v>
      </c>
      <c r="C172" s="112"/>
      <c r="D172" s="221"/>
      <c r="E172" s="200" t="s">
        <v>63</v>
      </c>
      <c r="F172" s="201">
        <v>6000</v>
      </c>
      <c r="G172" s="201">
        <v>922.79</v>
      </c>
      <c r="H172" s="35">
        <f t="shared" si="12"/>
        <v>15.379833333333332</v>
      </c>
    </row>
    <row r="173" spans="2:25" s="34" customFormat="1" ht="30" customHeight="1" thickBot="1" x14ac:dyDescent="0.3">
      <c r="B173" s="175" t="s">
        <v>149</v>
      </c>
      <c r="C173" s="112"/>
      <c r="D173" s="221"/>
      <c r="E173" s="200" t="s">
        <v>67</v>
      </c>
      <c r="F173" s="201">
        <v>1850</v>
      </c>
      <c r="G173" s="201">
        <v>584.53</v>
      </c>
      <c r="H173" s="35">
        <f t="shared" si="12"/>
        <v>31.596216216216217</v>
      </c>
    </row>
    <row r="174" spans="2:25" s="34" customFormat="1" ht="3" customHeight="1" thickBot="1" x14ac:dyDescent="0.3">
      <c r="B174" s="101"/>
      <c r="C174" s="112"/>
      <c r="D174" s="221"/>
      <c r="E174" s="200"/>
      <c r="F174" s="201"/>
      <c r="G174" s="201"/>
      <c r="H174" s="35" t="e">
        <f t="shared" si="12"/>
        <v>#DIV/0!</v>
      </c>
      <c r="K174" s="49"/>
      <c r="L174" s="49"/>
    </row>
    <row r="175" spans="2:25" s="34" customFormat="1" ht="30" hidden="1" customHeight="1" thickBot="1" x14ac:dyDescent="0.3">
      <c r="B175" s="101"/>
      <c r="C175" s="112"/>
      <c r="D175" s="221"/>
      <c r="E175" s="200"/>
      <c r="F175" s="201"/>
      <c r="G175" s="201"/>
      <c r="H175" s="35" t="e">
        <f t="shared" si="12"/>
        <v>#DIV/0!</v>
      </c>
    </row>
    <row r="176" spans="2:25" s="34" customFormat="1" ht="30" hidden="1" customHeight="1" thickBot="1" x14ac:dyDescent="0.3">
      <c r="B176" s="101"/>
      <c r="C176" s="112"/>
      <c r="D176" s="221"/>
      <c r="E176" s="200"/>
      <c r="F176" s="201"/>
      <c r="G176" s="201"/>
      <c r="H176" s="35" t="e">
        <f t="shared" si="12"/>
        <v>#DIV/0!</v>
      </c>
    </row>
    <row r="177" spans="2:25" s="34" customFormat="1" ht="30" hidden="1" customHeight="1" thickBot="1" x14ac:dyDescent="0.3">
      <c r="B177" s="101"/>
      <c r="C177" s="112"/>
      <c r="D177" s="64"/>
      <c r="E177" s="90"/>
      <c r="F177" s="79"/>
      <c r="G177" s="80"/>
      <c r="H177" s="35" t="e">
        <f t="shared" si="12"/>
        <v>#DIV/0!</v>
      </c>
      <c r="K177" s="49"/>
      <c r="L177" s="49"/>
    </row>
    <row r="178" spans="2:25" s="34" customFormat="1" ht="30" hidden="1" customHeight="1" thickBot="1" x14ac:dyDescent="0.3">
      <c r="B178" s="101"/>
      <c r="C178" s="112"/>
      <c r="D178" s="64"/>
      <c r="E178" s="90"/>
      <c r="F178" s="79"/>
      <c r="G178" s="80"/>
      <c r="H178" s="35" t="e">
        <f t="shared" si="12"/>
        <v>#DIV/0!</v>
      </c>
    </row>
    <row r="179" spans="2:25" s="34" customFormat="1" ht="27" hidden="1" customHeight="1" thickBot="1" x14ac:dyDescent="0.3">
      <c r="B179" s="101"/>
      <c r="C179" s="112"/>
      <c r="D179" s="64"/>
      <c r="E179" s="90"/>
      <c r="F179" s="79"/>
      <c r="G179" s="80"/>
      <c r="H179" s="35" t="e">
        <f t="shared" si="12"/>
        <v>#DIV/0!</v>
      </c>
    </row>
    <row r="180" spans="2:25" s="34" customFormat="1" ht="30" hidden="1" customHeight="1" thickBot="1" x14ac:dyDescent="0.3">
      <c r="B180" s="101"/>
      <c r="C180" s="112"/>
      <c r="D180" s="64"/>
      <c r="E180" s="89"/>
      <c r="F180" s="79"/>
      <c r="G180" s="80"/>
      <c r="H180" s="35" t="e">
        <f t="shared" si="12"/>
        <v>#DIV/0!</v>
      </c>
    </row>
    <row r="181" spans="2:25" s="34" customFormat="1" ht="30" hidden="1" customHeight="1" thickBot="1" x14ac:dyDescent="0.3">
      <c r="B181" s="101"/>
      <c r="C181" s="112"/>
      <c r="D181" s="64"/>
      <c r="E181" s="90"/>
      <c r="F181" s="79"/>
      <c r="G181" s="80"/>
      <c r="H181" s="35" t="e">
        <f t="shared" si="12"/>
        <v>#DIV/0!</v>
      </c>
    </row>
    <row r="182" spans="2:25" s="34" customFormat="1" ht="27" hidden="1" customHeight="1" thickBot="1" x14ac:dyDescent="0.3">
      <c r="B182" s="101"/>
      <c r="C182" s="112"/>
      <c r="D182" s="64"/>
      <c r="E182" s="90"/>
      <c r="F182" s="79"/>
      <c r="G182" s="80"/>
      <c r="H182" s="35" t="e">
        <f t="shared" si="12"/>
        <v>#DIV/0!</v>
      </c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</row>
    <row r="183" spans="2:25" s="34" customFormat="1" ht="30" hidden="1" customHeight="1" thickBot="1" x14ac:dyDescent="0.3">
      <c r="B183" s="101"/>
      <c r="C183" s="112"/>
      <c r="D183" s="64"/>
      <c r="E183" s="90"/>
      <c r="F183" s="79"/>
      <c r="G183" s="80"/>
      <c r="H183" s="35" t="e">
        <f t="shared" si="12"/>
        <v>#DIV/0!</v>
      </c>
    </row>
    <row r="184" spans="2:25" s="34" customFormat="1" ht="30" hidden="1" customHeight="1" thickBot="1" x14ac:dyDescent="0.3">
      <c r="B184" s="101"/>
      <c r="C184" s="112"/>
      <c r="D184" s="64"/>
      <c r="E184" s="90"/>
      <c r="F184" s="79"/>
      <c r="G184" s="80"/>
      <c r="H184" s="35" t="e">
        <f t="shared" si="12"/>
        <v>#DIV/0!</v>
      </c>
    </row>
    <row r="185" spans="2:25" s="34" customFormat="1" ht="30" hidden="1" customHeight="1" thickBot="1" x14ac:dyDescent="0.3">
      <c r="B185" s="101"/>
      <c r="C185" s="112"/>
      <c r="D185" s="64"/>
      <c r="E185" s="90"/>
      <c r="F185" s="79"/>
      <c r="G185" s="80"/>
      <c r="H185" s="35" t="e">
        <f t="shared" si="12"/>
        <v>#DIV/0!</v>
      </c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</row>
    <row r="186" spans="2:25" s="34" customFormat="1" ht="30" hidden="1" customHeight="1" thickBot="1" x14ac:dyDescent="0.3">
      <c r="B186" s="101"/>
      <c r="C186" s="112"/>
      <c r="D186" s="64"/>
      <c r="E186" s="90"/>
      <c r="F186" s="79"/>
      <c r="G186" s="80"/>
      <c r="H186" s="35" t="e">
        <f t="shared" si="12"/>
        <v>#DIV/0!</v>
      </c>
    </row>
    <row r="187" spans="2:25" s="34" customFormat="1" ht="27" hidden="1" customHeight="1" thickBot="1" x14ac:dyDescent="0.3">
      <c r="B187" s="101"/>
      <c r="C187" s="112"/>
      <c r="D187" s="64"/>
      <c r="E187" s="90"/>
      <c r="F187" s="79"/>
      <c r="G187" s="80"/>
      <c r="H187" s="35" t="e">
        <f t="shared" si="12"/>
        <v>#DIV/0!</v>
      </c>
    </row>
    <row r="188" spans="2:25" s="34" customFormat="1" ht="30" hidden="1" customHeight="1" thickBot="1" x14ac:dyDescent="0.3">
      <c r="B188" s="101"/>
      <c r="C188" s="112"/>
      <c r="D188" s="64"/>
      <c r="E188" s="89"/>
      <c r="F188" s="79"/>
      <c r="G188" s="80"/>
      <c r="H188" s="35" t="e">
        <f t="shared" si="12"/>
        <v>#DIV/0!</v>
      </c>
    </row>
    <row r="189" spans="2:25" s="34" customFormat="1" ht="30" hidden="1" customHeight="1" thickBot="1" x14ac:dyDescent="0.3">
      <c r="B189" s="101"/>
      <c r="C189" s="112"/>
      <c r="D189" s="64"/>
      <c r="E189" s="90"/>
      <c r="F189" s="79"/>
      <c r="G189" s="80"/>
      <c r="H189" s="35" t="e">
        <f t="shared" si="12"/>
        <v>#DIV/0!</v>
      </c>
    </row>
    <row r="190" spans="2:25" s="34" customFormat="1" ht="30" hidden="1" customHeight="1" thickBot="1" x14ac:dyDescent="0.3">
      <c r="B190" s="101"/>
      <c r="C190" s="112"/>
      <c r="D190" s="64"/>
      <c r="E190" s="90"/>
      <c r="F190" s="79"/>
      <c r="G190" s="80"/>
      <c r="H190" s="35" t="e">
        <f t="shared" si="12"/>
        <v>#DIV/0!</v>
      </c>
    </row>
    <row r="191" spans="2:25" s="34" customFormat="1" ht="30" hidden="1" customHeight="1" thickBot="1" x14ac:dyDescent="0.3">
      <c r="B191" s="113"/>
      <c r="C191" s="114"/>
      <c r="D191" s="65"/>
      <c r="E191" s="96"/>
      <c r="F191" s="84"/>
      <c r="G191" s="84"/>
      <c r="H191" s="35" t="e">
        <f t="shared" si="12"/>
        <v>#DIV/0!</v>
      </c>
    </row>
    <row r="192" spans="2:25" s="34" customFormat="1" ht="30" hidden="1" customHeight="1" thickBot="1" x14ac:dyDescent="0.3">
      <c r="B192" s="101"/>
      <c r="C192" s="112"/>
      <c r="D192" s="64"/>
      <c r="E192" s="90"/>
      <c r="F192" s="79"/>
      <c r="G192" s="80"/>
      <c r="H192" s="35" t="e">
        <f t="shared" si="12"/>
        <v>#DIV/0!</v>
      </c>
    </row>
    <row r="193" spans="2:25" s="34" customFormat="1" ht="30" hidden="1" customHeight="1" thickBot="1" x14ac:dyDescent="0.3">
      <c r="B193" s="113"/>
      <c r="C193" s="114"/>
      <c r="D193" s="65"/>
      <c r="E193" s="96"/>
      <c r="F193" s="84"/>
      <c r="G193" s="84"/>
      <c r="H193" s="35" t="e">
        <f t="shared" si="12"/>
        <v>#DIV/0!</v>
      </c>
    </row>
    <row r="194" spans="2:25" s="34" customFormat="1" ht="30" hidden="1" customHeight="1" thickBot="1" x14ac:dyDescent="0.3">
      <c r="B194" s="101"/>
      <c r="C194" s="112"/>
      <c r="D194" s="64"/>
      <c r="E194" s="90"/>
      <c r="F194" s="79"/>
      <c r="G194" s="80"/>
      <c r="H194" s="35" t="e">
        <f t="shared" si="12"/>
        <v>#DIV/0!</v>
      </c>
    </row>
    <row r="195" spans="2:25" s="34" customFormat="1" ht="30" hidden="1" customHeight="1" thickBot="1" x14ac:dyDescent="0.3">
      <c r="B195" s="101"/>
      <c r="C195" s="112"/>
      <c r="D195" s="64"/>
      <c r="E195" s="90"/>
      <c r="F195" s="79"/>
      <c r="G195" s="80"/>
      <c r="H195" s="35" t="e">
        <f t="shared" si="12"/>
        <v>#DIV/0!</v>
      </c>
    </row>
    <row r="196" spans="2:25" s="34" customFormat="1" ht="30" hidden="1" customHeight="1" thickBot="1" x14ac:dyDescent="0.3">
      <c r="B196" s="101"/>
      <c r="C196" s="112"/>
      <c r="D196" s="64"/>
      <c r="E196" s="90"/>
      <c r="F196" s="79"/>
      <c r="G196" s="80"/>
      <c r="H196" s="35" t="e">
        <f t="shared" si="12"/>
        <v>#DIV/0!</v>
      </c>
    </row>
    <row r="197" spans="2:25" s="34" customFormat="1" ht="30" hidden="1" customHeight="1" thickBot="1" x14ac:dyDescent="0.3">
      <c r="B197" s="101"/>
      <c r="C197" s="112"/>
      <c r="D197" s="64"/>
      <c r="E197" s="90"/>
      <c r="F197" s="79"/>
      <c r="G197" s="80"/>
      <c r="H197" s="35" t="e">
        <f t="shared" si="12"/>
        <v>#DIV/0!</v>
      </c>
    </row>
    <row r="198" spans="2:25" s="49" customFormat="1" ht="32.25" customHeight="1" thickBot="1" x14ac:dyDescent="0.3">
      <c r="B198" s="107">
        <v>93</v>
      </c>
      <c r="C198" s="108"/>
      <c r="D198" s="67"/>
      <c r="E198" s="93" t="s">
        <v>121</v>
      </c>
      <c r="F198" s="83">
        <f>F199</f>
        <v>0</v>
      </c>
      <c r="G198" s="83">
        <f>G199</f>
        <v>0</v>
      </c>
      <c r="H198" s="48" t="e">
        <f t="shared" si="12"/>
        <v>#DIV/0!</v>
      </c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2:25" s="34" customFormat="1" ht="30" customHeight="1" thickBot="1" x14ac:dyDescent="0.3">
      <c r="B199" s="109">
        <v>42</v>
      </c>
      <c r="C199" s="110"/>
      <c r="D199" s="65"/>
      <c r="E199" s="97" t="s">
        <v>83</v>
      </c>
      <c r="F199" s="84">
        <f>F200</f>
        <v>0</v>
      </c>
      <c r="G199" s="84">
        <f>G200</f>
        <v>0</v>
      </c>
      <c r="H199" s="35" t="e">
        <f>G199/F199*100</f>
        <v>#DIV/0!</v>
      </c>
    </row>
    <row r="200" spans="2:25" s="34" customFormat="1" ht="30" customHeight="1" thickBot="1" x14ac:dyDescent="0.3">
      <c r="B200" s="101">
        <v>4221</v>
      </c>
      <c r="C200" s="112"/>
      <c r="D200" s="64"/>
      <c r="E200" s="89" t="s">
        <v>85</v>
      </c>
      <c r="F200" s="79">
        <v>0</v>
      </c>
      <c r="G200" s="80">
        <v>0</v>
      </c>
      <c r="H200" s="35" t="e">
        <f>G200/F200*100</f>
        <v>#DIV/0!</v>
      </c>
    </row>
    <row r="201" spans="2:25" s="49" customFormat="1" ht="30" customHeight="1" thickBot="1" x14ac:dyDescent="0.3">
      <c r="B201" s="107">
        <v>41</v>
      </c>
      <c r="C201" s="108"/>
      <c r="D201" s="67"/>
      <c r="E201" s="93" t="s">
        <v>114</v>
      </c>
      <c r="F201" s="83">
        <f>F202+F225+F227</f>
        <v>30096.23</v>
      </c>
      <c r="G201" s="83">
        <f>G202+G225+G227</f>
        <v>13819.719999999998</v>
      </c>
      <c r="H201" s="48">
        <f t="shared" ref="H201:H231" si="13">G201/F201*100</f>
        <v>45.918442276657231</v>
      </c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2:25" s="34" customFormat="1" ht="30" customHeight="1" x14ac:dyDescent="0.25">
      <c r="B202" s="186">
        <v>32</v>
      </c>
      <c r="C202" s="187"/>
      <c r="D202" s="188"/>
      <c r="E202" s="189" t="s">
        <v>12</v>
      </c>
      <c r="F202" s="190">
        <f>F203+F204+F205+F206+F207+F208+F209+F210+F211+F212+F213+F214+F215+F216+F217+F218+F219+F220+F221+F222+F223+F224</f>
        <v>29806.23</v>
      </c>
      <c r="G202" s="190">
        <f>G203+G204+G205+G206+G207+G208+G209+G210+G211+G212+G213+G214+G215+G216+G217+G218+G219+G220+G221+G222+G223+G224</f>
        <v>13628.389999999998</v>
      </c>
      <c r="H202" s="35">
        <f t="shared" si="13"/>
        <v>45.723293418859065</v>
      </c>
    </row>
    <row r="203" spans="2:25" s="34" customFormat="1" ht="30" customHeight="1" x14ac:dyDescent="0.25">
      <c r="B203" s="200" t="s">
        <v>144</v>
      </c>
      <c r="C203" s="204"/>
      <c r="D203" s="200"/>
      <c r="E203" s="200" t="s">
        <v>60</v>
      </c>
      <c r="F203" s="214">
        <v>120</v>
      </c>
      <c r="G203" s="214">
        <v>584.6</v>
      </c>
      <c r="H203" s="35">
        <f t="shared" si="13"/>
        <v>487.16666666666669</v>
      </c>
    </row>
    <row r="204" spans="2:25" s="34" customFormat="1" ht="30" customHeight="1" x14ac:dyDescent="0.25">
      <c r="B204" s="200" t="s">
        <v>146</v>
      </c>
      <c r="C204" s="204"/>
      <c r="D204" s="200"/>
      <c r="E204" s="200" t="s">
        <v>63</v>
      </c>
      <c r="F204" s="214">
        <v>3513.42</v>
      </c>
      <c r="G204" s="214">
        <v>1141.6399999999999</v>
      </c>
      <c r="H204" s="35">
        <f t="shared" si="13"/>
        <v>32.493695601436769</v>
      </c>
    </row>
    <row r="205" spans="2:25" s="34" customFormat="1" ht="30" customHeight="1" x14ac:dyDescent="0.25">
      <c r="B205" s="200" t="s">
        <v>147</v>
      </c>
      <c r="C205" s="204"/>
      <c r="D205" s="200"/>
      <c r="E205" s="200" t="s">
        <v>64</v>
      </c>
      <c r="F205" s="214">
        <v>15982.81</v>
      </c>
      <c r="G205" s="214">
        <v>6784.8899999999967</v>
      </c>
      <c r="H205" s="35">
        <f t="shared" si="13"/>
        <v>42.451170976818197</v>
      </c>
    </row>
    <row r="206" spans="2:25" s="34" customFormat="1" ht="30" customHeight="1" x14ac:dyDescent="0.25">
      <c r="B206" s="200" t="s">
        <v>148</v>
      </c>
      <c r="C206" s="204"/>
      <c r="D206" s="200"/>
      <c r="E206" s="200" t="s">
        <v>65</v>
      </c>
      <c r="F206" s="214">
        <v>290</v>
      </c>
      <c r="G206" s="214">
        <v>13.27</v>
      </c>
      <c r="H206" s="35">
        <f t="shared" si="13"/>
        <v>4.5758620689655176</v>
      </c>
    </row>
    <row r="207" spans="2:25" s="34" customFormat="1" ht="30" customHeight="1" x14ac:dyDescent="0.25">
      <c r="B207" s="200" t="s">
        <v>150</v>
      </c>
      <c r="C207" s="204"/>
      <c r="D207" s="200"/>
      <c r="E207" s="200" t="s">
        <v>68</v>
      </c>
      <c r="F207" s="214">
        <v>990</v>
      </c>
      <c r="G207" s="214">
        <v>351.15000000000003</v>
      </c>
      <c r="H207" s="35">
        <f t="shared" si="13"/>
        <v>35.469696969696976</v>
      </c>
      <c r="K207" s="49"/>
      <c r="L207" s="49"/>
    </row>
    <row r="208" spans="2:25" s="34" customFormat="1" ht="30" customHeight="1" x14ac:dyDescent="0.25">
      <c r="B208" s="200" t="s">
        <v>151</v>
      </c>
      <c r="C208" s="204"/>
      <c r="D208" s="200"/>
      <c r="E208" s="200" t="s">
        <v>69</v>
      </c>
      <c r="F208" s="214">
        <v>110</v>
      </c>
      <c r="G208" s="214">
        <v>9.91</v>
      </c>
      <c r="H208" s="35">
        <f t="shared" si="13"/>
        <v>9.0090909090909097</v>
      </c>
    </row>
    <row r="209" spans="2:25" s="34" customFormat="1" ht="30" customHeight="1" x14ac:dyDescent="0.25">
      <c r="B209" s="200" t="s">
        <v>155</v>
      </c>
      <c r="C209" s="204"/>
      <c r="D209" s="200"/>
      <c r="E209" s="200" t="s">
        <v>72</v>
      </c>
      <c r="F209" s="214">
        <v>370</v>
      </c>
      <c r="G209" s="214">
        <v>1150</v>
      </c>
      <c r="H209" s="35">
        <f t="shared" si="13"/>
        <v>310.81081081081078</v>
      </c>
    </row>
    <row r="210" spans="2:25" s="34" customFormat="1" ht="30" customHeight="1" x14ac:dyDescent="0.25">
      <c r="B210" s="200" t="s">
        <v>156</v>
      </c>
      <c r="C210" s="204"/>
      <c r="D210" s="200"/>
      <c r="E210" s="200" t="s">
        <v>73</v>
      </c>
      <c r="F210" s="214">
        <v>6000</v>
      </c>
      <c r="G210" s="214">
        <v>3305.26</v>
      </c>
      <c r="H210" s="35">
        <f t="shared" si="13"/>
        <v>55.087666666666671</v>
      </c>
      <c r="K210" s="49"/>
      <c r="L210" s="49"/>
    </row>
    <row r="211" spans="2:25" s="34" customFormat="1" ht="30" customHeight="1" x14ac:dyDescent="0.25">
      <c r="B211" s="200" t="s">
        <v>158</v>
      </c>
      <c r="C211" s="204"/>
      <c r="D211" s="200"/>
      <c r="E211" s="200" t="s">
        <v>75</v>
      </c>
      <c r="F211" s="214">
        <v>1060</v>
      </c>
      <c r="G211" s="214">
        <v>287.67</v>
      </c>
      <c r="H211" s="35">
        <f t="shared" si="13"/>
        <v>27.138679245283022</v>
      </c>
    </row>
    <row r="212" spans="2:25" s="34" customFormat="1" ht="27.75" customHeight="1" x14ac:dyDescent="0.25">
      <c r="B212" s="200" t="s">
        <v>161</v>
      </c>
      <c r="C212" s="204"/>
      <c r="D212" s="200"/>
      <c r="E212" s="200" t="s">
        <v>77</v>
      </c>
      <c r="F212" s="214">
        <v>1370</v>
      </c>
      <c r="G212" s="215"/>
      <c r="H212" s="35">
        <f t="shared" si="13"/>
        <v>0</v>
      </c>
    </row>
    <row r="213" spans="2:25" s="34" customFormat="1" ht="27" hidden="1" customHeight="1" thickBot="1" x14ac:dyDescent="0.25">
      <c r="B213" s="216" t="s">
        <v>157</v>
      </c>
      <c r="C213" s="204"/>
      <c r="D213" s="204"/>
      <c r="E213" s="90" t="s">
        <v>74</v>
      </c>
      <c r="F213" s="80"/>
      <c r="G213" s="80"/>
      <c r="H213" s="35" t="e">
        <f t="shared" si="13"/>
        <v>#DIV/0!</v>
      </c>
    </row>
    <row r="214" spans="2:25" s="34" customFormat="1" ht="30" hidden="1" customHeight="1" thickBot="1" x14ac:dyDescent="0.25">
      <c r="B214" s="216" t="s">
        <v>158</v>
      </c>
      <c r="C214" s="204"/>
      <c r="D214" s="204"/>
      <c r="E214" s="89" t="s">
        <v>75</v>
      </c>
      <c r="F214" s="80"/>
      <c r="G214" s="80"/>
      <c r="H214" s="35" t="e">
        <f t="shared" si="13"/>
        <v>#DIV/0!</v>
      </c>
    </row>
    <row r="215" spans="2:25" s="34" customFormat="1" ht="30" hidden="1" customHeight="1" thickBot="1" x14ac:dyDescent="0.25">
      <c r="B215" s="216" t="s">
        <v>161</v>
      </c>
      <c r="C215" s="204"/>
      <c r="D215" s="204"/>
      <c r="E215" s="90" t="s">
        <v>77</v>
      </c>
      <c r="F215" s="80"/>
      <c r="G215" s="80"/>
      <c r="H215" s="35" t="e">
        <f t="shared" si="13"/>
        <v>#DIV/0!</v>
      </c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</row>
    <row r="216" spans="2:25" s="34" customFormat="1" ht="30" hidden="1" customHeight="1" thickBot="1" x14ac:dyDescent="0.25">
      <c r="B216" s="216" t="s">
        <v>162</v>
      </c>
      <c r="C216" s="204"/>
      <c r="D216" s="204"/>
      <c r="E216" s="90" t="s">
        <v>78</v>
      </c>
      <c r="F216" s="80"/>
      <c r="G216" s="80"/>
      <c r="H216" s="35" t="e">
        <f t="shared" si="13"/>
        <v>#DIV/0!</v>
      </c>
    </row>
    <row r="217" spans="2:25" s="34" customFormat="1" ht="30" hidden="1" customHeight="1" thickBot="1" x14ac:dyDescent="0.25">
      <c r="B217" s="216">
        <v>3236</v>
      </c>
      <c r="C217" s="204"/>
      <c r="D217" s="204"/>
      <c r="E217" s="90" t="s">
        <v>72</v>
      </c>
      <c r="F217" s="80"/>
      <c r="G217" s="80"/>
      <c r="H217" s="35" t="e">
        <f t="shared" si="13"/>
        <v>#DIV/0!</v>
      </c>
    </row>
    <row r="218" spans="2:25" s="34" customFormat="1" ht="30" hidden="1" customHeight="1" thickBot="1" x14ac:dyDescent="0.25">
      <c r="B218" s="216">
        <v>3237</v>
      </c>
      <c r="C218" s="204"/>
      <c r="D218" s="204"/>
      <c r="E218" s="90" t="s">
        <v>73</v>
      </c>
      <c r="F218" s="80"/>
      <c r="G218" s="80"/>
      <c r="H218" s="35" t="e">
        <f t="shared" si="13"/>
        <v>#DIV/0!</v>
      </c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</row>
    <row r="219" spans="2:25" s="34" customFormat="1" ht="30" hidden="1" customHeight="1" thickBot="1" x14ac:dyDescent="0.25">
      <c r="B219" s="216">
        <v>3238</v>
      </c>
      <c r="C219" s="204"/>
      <c r="D219" s="204"/>
      <c r="E219" s="90" t="s">
        <v>74</v>
      </c>
      <c r="F219" s="80"/>
      <c r="G219" s="80"/>
      <c r="H219" s="35" t="e">
        <f t="shared" si="13"/>
        <v>#DIV/0!</v>
      </c>
    </row>
    <row r="220" spans="2:25" s="34" customFormat="1" ht="30" hidden="1" customHeight="1" thickBot="1" x14ac:dyDescent="0.25">
      <c r="B220" s="216">
        <v>3239</v>
      </c>
      <c r="C220" s="204"/>
      <c r="D220" s="204"/>
      <c r="E220" s="90" t="s">
        <v>75</v>
      </c>
      <c r="F220" s="80"/>
      <c r="G220" s="80"/>
      <c r="H220" s="35" t="e">
        <f t="shared" si="13"/>
        <v>#DIV/0!</v>
      </c>
    </row>
    <row r="221" spans="2:25" s="34" customFormat="1" ht="27" hidden="1" customHeight="1" thickBot="1" x14ac:dyDescent="0.25">
      <c r="B221" s="216">
        <v>3292</v>
      </c>
      <c r="C221" s="204"/>
      <c r="D221" s="204"/>
      <c r="E221" s="90" t="s">
        <v>77</v>
      </c>
      <c r="F221" s="80"/>
      <c r="G221" s="80"/>
      <c r="H221" s="35" t="e">
        <f t="shared" si="13"/>
        <v>#DIV/0!</v>
      </c>
    </row>
    <row r="222" spans="2:25" s="34" customFormat="1" ht="30" hidden="1" customHeight="1" thickBot="1" x14ac:dyDescent="0.25">
      <c r="B222" s="216">
        <v>3293</v>
      </c>
      <c r="C222" s="204"/>
      <c r="D222" s="204"/>
      <c r="E222" s="89" t="s">
        <v>78</v>
      </c>
      <c r="F222" s="80"/>
      <c r="G222" s="80"/>
      <c r="H222" s="35" t="e">
        <f t="shared" si="13"/>
        <v>#DIV/0!</v>
      </c>
      <c r="K222" s="49"/>
      <c r="L222" s="49"/>
    </row>
    <row r="223" spans="2:25" s="34" customFormat="1" ht="30" hidden="1" customHeight="1" thickBot="1" x14ac:dyDescent="0.25">
      <c r="B223" s="216">
        <v>3295</v>
      </c>
      <c r="C223" s="204"/>
      <c r="D223" s="204"/>
      <c r="E223" s="90" t="s">
        <v>79</v>
      </c>
      <c r="F223" s="80"/>
      <c r="G223" s="80"/>
      <c r="H223" s="35" t="e">
        <f t="shared" si="13"/>
        <v>#DIV/0!</v>
      </c>
    </row>
    <row r="224" spans="2:25" s="34" customFormat="1" ht="30" hidden="1" customHeight="1" thickBot="1" x14ac:dyDescent="0.25">
      <c r="B224" s="216">
        <v>3299</v>
      </c>
      <c r="C224" s="204"/>
      <c r="D224" s="204"/>
      <c r="E224" s="90" t="s">
        <v>76</v>
      </c>
      <c r="F224" s="80"/>
      <c r="G224" s="80"/>
      <c r="H224" s="35" t="e">
        <f t="shared" si="13"/>
        <v>#DIV/0!</v>
      </c>
    </row>
    <row r="225" spans="2:25" s="34" customFormat="1" ht="30" hidden="1" customHeight="1" thickBot="1" x14ac:dyDescent="0.25">
      <c r="B225" s="217">
        <v>34</v>
      </c>
      <c r="C225" s="218"/>
      <c r="D225" s="218"/>
      <c r="E225" s="219" t="s">
        <v>80</v>
      </c>
      <c r="F225" s="220">
        <f>F226</f>
        <v>290</v>
      </c>
      <c r="G225" s="220">
        <f>G226</f>
        <v>191.32999999999998</v>
      </c>
      <c r="H225" s="35">
        <f t="shared" si="13"/>
        <v>65.975862068965512</v>
      </c>
    </row>
    <row r="226" spans="2:25" s="34" customFormat="1" ht="30" customHeight="1" x14ac:dyDescent="0.25">
      <c r="B226" s="216" t="s">
        <v>163</v>
      </c>
      <c r="C226" s="204"/>
      <c r="D226" s="204"/>
      <c r="E226" s="90" t="s">
        <v>82</v>
      </c>
      <c r="F226" s="214">
        <v>290</v>
      </c>
      <c r="G226" s="214">
        <v>191.32999999999998</v>
      </c>
      <c r="H226" s="35">
        <f t="shared" si="13"/>
        <v>65.975862068965512</v>
      </c>
    </row>
    <row r="227" spans="2:25" s="34" customFormat="1" ht="30" customHeight="1" thickBot="1" x14ac:dyDescent="0.3">
      <c r="B227" s="209">
        <v>42</v>
      </c>
      <c r="C227" s="210"/>
      <c r="D227" s="211"/>
      <c r="E227" s="212" t="s">
        <v>83</v>
      </c>
      <c r="F227" s="213">
        <f>F228+F229+F230</f>
        <v>0</v>
      </c>
      <c r="G227" s="213">
        <f>G228+G229+G230</f>
        <v>0</v>
      </c>
      <c r="H227" s="35" t="e">
        <f t="shared" si="13"/>
        <v>#DIV/0!</v>
      </c>
    </row>
    <row r="228" spans="2:25" s="34" customFormat="1" ht="30" customHeight="1" thickBot="1" x14ac:dyDescent="0.3">
      <c r="B228" s="101">
        <v>4221</v>
      </c>
      <c r="C228" s="112"/>
      <c r="D228" s="64"/>
      <c r="E228" s="90" t="s">
        <v>85</v>
      </c>
      <c r="F228" s="79"/>
      <c r="G228" s="80"/>
      <c r="H228" s="35" t="e">
        <f t="shared" si="13"/>
        <v>#DIV/0!</v>
      </c>
    </row>
    <row r="229" spans="2:25" s="34" customFormat="1" ht="30" customHeight="1" thickBot="1" x14ac:dyDescent="0.3">
      <c r="B229" s="101">
        <v>4222</v>
      </c>
      <c r="C229" s="112"/>
      <c r="D229" s="64"/>
      <c r="E229" s="89" t="s">
        <v>124</v>
      </c>
      <c r="F229" s="79"/>
      <c r="G229" s="80"/>
      <c r="H229" s="35" t="e">
        <f t="shared" si="13"/>
        <v>#DIV/0!</v>
      </c>
    </row>
    <row r="230" spans="2:25" s="34" customFormat="1" ht="30" customHeight="1" thickBot="1" x14ac:dyDescent="0.3">
      <c r="B230" s="101">
        <v>4262</v>
      </c>
      <c r="C230" s="112"/>
      <c r="D230" s="64"/>
      <c r="E230" s="90" t="s">
        <v>89</v>
      </c>
      <c r="F230" s="79"/>
      <c r="G230" s="80"/>
      <c r="H230" s="35" t="e">
        <f t="shared" si="13"/>
        <v>#DIV/0!</v>
      </c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</row>
    <row r="231" spans="2:25" s="49" customFormat="1" ht="30" customHeight="1" thickBot="1" x14ac:dyDescent="0.3">
      <c r="B231" s="107">
        <v>94</v>
      </c>
      <c r="C231" s="108"/>
      <c r="D231" s="67"/>
      <c r="E231" s="93" t="s">
        <v>122</v>
      </c>
      <c r="F231" s="83">
        <f>F232</f>
        <v>0</v>
      </c>
      <c r="G231" s="83">
        <f>G232</f>
        <v>0</v>
      </c>
      <c r="H231" s="48" t="e">
        <f t="shared" si="13"/>
        <v>#DIV/0!</v>
      </c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2:25" s="34" customFormat="1" ht="30" customHeight="1" thickBot="1" x14ac:dyDescent="0.3">
      <c r="B232" s="109">
        <v>42</v>
      </c>
      <c r="C232" s="110"/>
      <c r="D232" s="65"/>
      <c r="E232" s="97" t="s">
        <v>83</v>
      </c>
      <c r="F232" s="84">
        <f>F233</f>
        <v>0</v>
      </c>
      <c r="G232" s="84">
        <f>G233</f>
        <v>0</v>
      </c>
      <c r="H232" s="35" t="e">
        <f>G232/F232*100</f>
        <v>#DIV/0!</v>
      </c>
    </row>
    <row r="233" spans="2:25" s="34" customFormat="1" ht="30" customHeight="1" thickBot="1" x14ac:dyDescent="0.3">
      <c r="B233" s="101">
        <v>4222</v>
      </c>
      <c r="C233" s="112"/>
      <c r="D233" s="64"/>
      <c r="E233" s="89" t="s">
        <v>124</v>
      </c>
      <c r="F233" s="79">
        <v>0</v>
      </c>
      <c r="G233" s="80">
        <v>0</v>
      </c>
      <c r="H233" s="35" t="e">
        <f>G233/F233*100</f>
        <v>#DIV/0!</v>
      </c>
    </row>
    <row r="234" spans="2:25" s="49" customFormat="1" ht="30" customHeight="1" thickBot="1" x14ac:dyDescent="0.3">
      <c r="B234" s="107">
        <v>52</v>
      </c>
      <c r="C234" s="108"/>
      <c r="D234" s="67"/>
      <c r="E234" s="93" t="s">
        <v>115</v>
      </c>
      <c r="F234" s="83">
        <f>F235</f>
        <v>0</v>
      </c>
      <c r="G234" s="83">
        <f>G235</f>
        <v>0</v>
      </c>
      <c r="H234" s="48" t="e">
        <f t="shared" ref="H234:H297" si="14">G234/F234*100</f>
        <v>#DIV/0!</v>
      </c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2:25" s="34" customFormat="1" ht="30" customHeight="1" thickBot="1" x14ac:dyDescent="0.3">
      <c r="B235" s="113">
        <v>32</v>
      </c>
      <c r="C235" s="114"/>
      <c r="D235" s="65"/>
      <c r="E235" s="96" t="s">
        <v>12</v>
      </c>
      <c r="F235" s="84">
        <f>F236+F237+F238+F239+F240+F241+F242+F243+F244</f>
        <v>0</v>
      </c>
      <c r="G235" s="84">
        <f>G236+G237+G238+G239+G240+G241+G242+G243+G244</f>
        <v>0</v>
      </c>
      <c r="H235" s="35" t="e">
        <f t="shared" si="14"/>
        <v>#DIV/0!</v>
      </c>
    </row>
    <row r="236" spans="2:25" s="34" customFormat="1" ht="30" customHeight="1" thickBot="1" x14ac:dyDescent="0.3">
      <c r="B236" s="115">
        <v>3211</v>
      </c>
      <c r="C236" s="116"/>
      <c r="D236" s="64"/>
      <c r="E236" s="89" t="s">
        <v>22</v>
      </c>
      <c r="F236" s="79"/>
      <c r="G236" s="80"/>
      <c r="H236" s="35" t="e">
        <f t="shared" si="14"/>
        <v>#DIV/0!</v>
      </c>
    </row>
    <row r="237" spans="2:25" s="34" customFormat="1" ht="30" customHeight="1" thickBot="1" x14ac:dyDescent="0.3">
      <c r="B237" s="115">
        <v>3212</v>
      </c>
      <c r="C237" s="116"/>
      <c r="D237" s="64"/>
      <c r="E237" s="90" t="s">
        <v>59</v>
      </c>
      <c r="F237" s="79"/>
      <c r="G237" s="80"/>
      <c r="H237" s="35" t="e">
        <f t="shared" si="14"/>
        <v>#DIV/0!</v>
      </c>
    </row>
    <row r="238" spans="2:25" s="34" customFormat="1" ht="30" customHeight="1" thickBot="1" x14ac:dyDescent="0.3">
      <c r="B238" s="101">
        <v>3213</v>
      </c>
      <c r="C238" s="112"/>
      <c r="D238" s="64"/>
      <c r="E238" s="89" t="s">
        <v>60</v>
      </c>
      <c r="F238" s="79"/>
      <c r="G238" s="80"/>
      <c r="H238" s="35" t="e">
        <f t="shared" si="14"/>
        <v>#DIV/0!</v>
      </c>
    </row>
    <row r="239" spans="2:25" s="34" customFormat="1" ht="30" customHeight="1" thickBot="1" x14ac:dyDescent="0.3">
      <c r="B239" s="101">
        <v>3214</v>
      </c>
      <c r="C239" s="112"/>
      <c r="D239" s="64"/>
      <c r="E239" s="89" t="s">
        <v>61</v>
      </c>
      <c r="F239" s="79"/>
      <c r="G239" s="80"/>
      <c r="H239" s="35" t="e">
        <f t="shared" si="14"/>
        <v>#DIV/0!</v>
      </c>
    </row>
    <row r="240" spans="2:25" s="34" customFormat="1" ht="30" customHeight="1" thickBot="1" x14ac:dyDescent="0.3">
      <c r="B240" s="101">
        <v>3221</v>
      </c>
      <c r="C240" s="112"/>
      <c r="D240" s="64"/>
      <c r="E240" s="90" t="s">
        <v>63</v>
      </c>
      <c r="F240" s="79"/>
      <c r="G240" s="80"/>
      <c r="H240" s="35" t="e">
        <f t="shared" si="14"/>
        <v>#DIV/0!</v>
      </c>
    </row>
    <row r="241" spans="2:25" s="34" customFormat="1" ht="30" customHeight="1" thickBot="1" x14ac:dyDescent="0.3">
      <c r="B241" s="101">
        <v>3222</v>
      </c>
      <c r="C241" s="112"/>
      <c r="D241" s="64"/>
      <c r="E241" s="90" t="s">
        <v>64</v>
      </c>
      <c r="F241" s="79"/>
      <c r="G241" s="80"/>
      <c r="H241" s="35" t="e">
        <f t="shared" si="14"/>
        <v>#DIV/0!</v>
      </c>
    </row>
    <row r="242" spans="2:25" s="34" customFormat="1" ht="30" customHeight="1" thickBot="1" x14ac:dyDescent="0.3">
      <c r="B242" s="101">
        <v>3223</v>
      </c>
      <c r="C242" s="112"/>
      <c r="D242" s="64"/>
      <c r="E242" s="90" t="s">
        <v>65</v>
      </c>
      <c r="F242" s="79"/>
      <c r="G242" s="80"/>
      <c r="H242" s="35" t="e">
        <f t="shared" si="14"/>
        <v>#DIV/0!</v>
      </c>
    </row>
    <row r="243" spans="2:25" s="34" customFormat="1" ht="30" customHeight="1" thickBot="1" x14ac:dyDescent="0.3">
      <c r="B243" s="101">
        <v>3225</v>
      </c>
      <c r="C243" s="112"/>
      <c r="D243" s="64"/>
      <c r="E243" s="90" t="s">
        <v>67</v>
      </c>
      <c r="F243" s="79"/>
      <c r="G243" s="80"/>
      <c r="H243" s="35" t="e">
        <f t="shared" si="14"/>
        <v>#DIV/0!</v>
      </c>
    </row>
    <row r="244" spans="2:25" s="34" customFormat="1" ht="30" customHeight="1" thickBot="1" x14ac:dyDescent="0.3">
      <c r="B244" s="101">
        <v>3239</v>
      </c>
      <c r="C244" s="112"/>
      <c r="D244" s="64"/>
      <c r="E244" s="90" t="s">
        <v>75</v>
      </c>
      <c r="F244" s="79"/>
      <c r="G244" s="80"/>
      <c r="H244" s="35" t="e">
        <f t="shared" si="14"/>
        <v>#DIV/0!</v>
      </c>
    </row>
    <row r="245" spans="2:25" s="34" customFormat="1" ht="30" customHeight="1" thickBot="1" x14ac:dyDescent="0.3">
      <c r="B245" s="105"/>
      <c r="C245" s="106"/>
      <c r="D245" s="66"/>
      <c r="E245" s="92" t="s">
        <v>130</v>
      </c>
      <c r="F245" s="82">
        <f>F246+F280+F283+F295+F298</f>
        <v>390.4</v>
      </c>
      <c r="G245" s="82">
        <f>G246+G280+G283+G295+G298</f>
        <v>257.56</v>
      </c>
      <c r="H245" s="54">
        <f t="shared" si="14"/>
        <v>65.973360655737707</v>
      </c>
    </row>
    <row r="246" spans="2:25" s="49" customFormat="1" ht="30" customHeight="1" thickBot="1" x14ac:dyDescent="0.3">
      <c r="B246" s="107">
        <v>52</v>
      </c>
      <c r="C246" s="108"/>
      <c r="D246" s="67"/>
      <c r="E246" s="93" t="s">
        <v>222</v>
      </c>
      <c r="F246" s="83">
        <f>F247+F251+F273+F275</f>
        <v>390.4</v>
      </c>
      <c r="G246" s="83">
        <f>G247+G251+G273+G275</f>
        <v>257.56</v>
      </c>
      <c r="H246" s="48">
        <f t="shared" si="14"/>
        <v>65.973360655737707</v>
      </c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</row>
    <row r="247" spans="2:25" s="34" customFormat="1" ht="30" customHeight="1" thickBot="1" x14ac:dyDescent="0.3">
      <c r="B247" s="109">
        <v>31</v>
      </c>
      <c r="C247" s="110"/>
      <c r="D247" s="65"/>
      <c r="E247" s="94" t="s">
        <v>120</v>
      </c>
      <c r="F247" s="84">
        <f>F248+F249+F250</f>
        <v>0</v>
      </c>
      <c r="G247" s="84">
        <f>G248+G249+G250</f>
        <v>0</v>
      </c>
      <c r="H247" s="35" t="e">
        <f t="shared" si="14"/>
        <v>#DIV/0!</v>
      </c>
    </row>
    <row r="248" spans="2:25" s="34" customFormat="1" ht="30" customHeight="1" thickBot="1" x14ac:dyDescent="0.3">
      <c r="B248" s="101">
        <v>3111</v>
      </c>
      <c r="C248" s="112"/>
      <c r="D248" s="64"/>
      <c r="E248" s="89" t="s">
        <v>20</v>
      </c>
      <c r="F248" s="79"/>
      <c r="G248" s="80"/>
      <c r="H248" s="35" t="e">
        <f t="shared" si="14"/>
        <v>#DIV/0!</v>
      </c>
    </row>
    <row r="249" spans="2:25" s="34" customFormat="1" ht="30" customHeight="1" thickBot="1" x14ac:dyDescent="0.3">
      <c r="B249" s="101">
        <v>3121</v>
      </c>
      <c r="C249" s="112"/>
      <c r="D249" s="64"/>
      <c r="E249" s="89" t="s">
        <v>56</v>
      </c>
      <c r="F249" s="79"/>
      <c r="G249" s="80"/>
      <c r="H249" s="35" t="e">
        <f t="shared" si="14"/>
        <v>#DIV/0!</v>
      </c>
    </row>
    <row r="250" spans="2:25" s="34" customFormat="1" ht="30" customHeight="1" thickBot="1" x14ac:dyDescent="0.3">
      <c r="B250" s="101">
        <v>3132</v>
      </c>
      <c r="C250" s="112"/>
      <c r="D250" s="64"/>
      <c r="E250" s="98" t="s">
        <v>58</v>
      </c>
      <c r="F250" s="79"/>
      <c r="G250" s="80"/>
      <c r="H250" s="35" t="e">
        <f t="shared" si="14"/>
        <v>#DIV/0!</v>
      </c>
    </row>
    <row r="251" spans="2:25" s="34" customFormat="1" ht="30" customHeight="1" x14ac:dyDescent="0.25">
      <c r="B251" s="186">
        <v>32</v>
      </c>
      <c r="C251" s="187"/>
      <c r="D251" s="188"/>
      <c r="E251" s="189" t="s">
        <v>12</v>
      </c>
      <c r="F251" s="190">
        <f>F252+F253+F254+F255+F256+F257+F258+F259+F260+F261+F262+F263+F264+F265+F266+F268+F267+F269+F270+F271+F272</f>
        <v>390.4</v>
      </c>
      <c r="G251" s="190">
        <f>G252+G253+G254+G255+G256+G257+G258+G259+G260+G261+G262+G263+G264+G265+G266+G268+G267+G269+G270+G271+G272</f>
        <v>257.56</v>
      </c>
      <c r="H251" s="35">
        <f t="shared" si="14"/>
        <v>65.973360655737707</v>
      </c>
    </row>
    <row r="252" spans="2:25" s="34" customFormat="1" ht="30" customHeight="1" x14ac:dyDescent="0.25">
      <c r="B252" s="197" t="s">
        <v>146</v>
      </c>
      <c r="C252" s="1"/>
      <c r="D252" s="198"/>
      <c r="E252" s="200" t="s">
        <v>63</v>
      </c>
      <c r="F252" s="201">
        <v>30</v>
      </c>
      <c r="G252" s="202"/>
      <c r="H252" s="35">
        <f t="shared" si="14"/>
        <v>0</v>
      </c>
    </row>
    <row r="253" spans="2:25" s="34" customFormat="1" ht="30" customHeight="1" x14ac:dyDescent="0.25">
      <c r="B253" s="197" t="s">
        <v>146</v>
      </c>
      <c r="C253" s="1"/>
      <c r="D253" s="198"/>
      <c r="E253" s="200" t="s">
        <v>63</v>
      </c>
      <c r="F253" s="201">
        <v>160.4</v>
      </c>
      <c r="G253" s="201">
        <v>97.56</v>
      </c>
      <c r="H253" s="35">
        <f t="shared" si="14"/>
        <v>60.822942643391521</v>
      </c>
    </row>
    <row r="254" spans="2:25" s="34" customFormat="1" ht="30" customHeight="1" x14ac:dyDescent="0.25">
      <c r="B254" s="197" t="s">
        <v>149</v>
      </c>
      <c r="C254" s="1"/>
      <c r="D254" s="198"/>
      <c r="E254" s="200" t="s">
        <v>67</v>
      </c>
      <c r="F254" s="201">
        <v>40</v>
      </c>
      <c r="G254" s="201">
        <v>40</v>
      </c>
      <c r="H254" s="35">
        <f t="shared" si="14"/>
        <v>100</v>
      </c>
    </row>
    <row r="255" spans="2:25" s="34" customFormat="1" ht="30" customHeight="1" x14ac:dyDescent="0.25">
      <c r="B255" s="197" t="s">
        <v>156</v>
      </c>
      <c r="C255" s="1"/>
      <c r="D255" s="198"/>
      <c r="E255" s="200" t="s">
        <v>73</v>
      </c>
      <c r="F255" s="201">
        <v>160</v>
      </c>
      <c r="G255" s="201">
        <v>120</v>
      </c>
      <c r="H255" s="35">
        <f t="shared" si="14"/>
        <v>75</v>
      </c>
    </row>
    <row r="256" spans="2:25" s="34" customFormat="1" ht="1.5" customHeight="1" thickBot="1" x14ac:dyDescent="0.3">
      <c r="B256" s="191">
        <v>3221</v>
      </c>
      <c r="C256" s="192"/>
      <c r="D256" s="193"/>
      <c r="E256" s="194" t="s">
        <v>63</v>
      </c>
      <c r="F256" s="195"/>
      <c r="G256" s="196"/>
      <c r="H256" s="35" t="e">
        <f t="shared" si="14"/>
        <v>#DIV/0!</v>
      </c>
      <c r="K256" s="49"/>
      <c r="L256" s="49"/>
    </row>
    <row r="257" spans="2:25" s="34" customFormat="1" ht="30" hidden="1" customHeight="1" thickBot="1" x14ac:dyDescent="0.3">
      <c r="B257" s="101">
        <v>3222</v>
      </c>
      <c r="C257" s="112"/>
      <c r="D257" s="64"/>
      <c r="E257" s="90" t="s">
        <v>64</v>
      </c>
      <c r="F257" s="79"/>
      <c r="G257" s="80"/>
      <c r="H257" s="35" t="e">
        <f t="shared" si="14"/>
        <v>#DIV/0!</v>
      </c>
    </row>
    <row r="258" spans="2:25" s="34" customFormat="1" ht="30" hidden="1" customHeight="1" thickBot="1" x14ac:dyDescent="0.3">
      <c r="B258" s="101">
        <v>3223</v>
      </c>
      <c r="C258" s="112"/>
      <c r="D258" s="64"/>
      <c r="E258" s="90" t="s">
        <v>65</v>
      </c>
      <c r="F258" s="79"/>
      <c r="G258" s="80"/>
      <c r="H258" s="35" t="e">
        <f t="shared" si="14"/>
        <v>#DIV/0!</v>
      </c>
    </row>
    <row r="259" spans="2:25" s="34" customFormat="1" ht="30" hidden="1" customHeight="1" thickBot="1" x14ac:dyDescent="0.3">
      <c r="B259" s="101">
        <v>3224</v>
      </c>
      <c r="C259" s="112"/>
      <c r="D259" s="64"/>
      <c r="E259" s="90" t="s">
        <v>66</v>
      </c>
      <c r="F259" s="79"/>
      <c r="G259" s="80"/>
      <c r="H259" s="35" t="e">
        <f t="shared" si="14"/>
        <v>#DIV/0!</v>
      </c>
      <c r="K259" s="49"/>
      <c r="L259" s="49"/>
    </row>
    <row r="260" spans="2:25" s="34" customFormat="1" ht="30" hidden="1" customHeight="1" thickBot="1" x14ac:dyDescent="0.3">
      <c r="B260" s="101">
        <v>3225</v>
      </c>
      <c r="C260" s="112"/>
      <c r="D260" s="64"/>
      <c r="E260" s="90" t="s">
        <v>67</v>
      </c>
      <c r="F260" s="79"/>
      <c r="G260" s="80"/>
      <c r="H260" s="35" t="e">
        <f t="shared" si="14"/>
        <v>#DIV/0!</v>
      </c>
    </row>
    <row r="261" spans="2:25" s="34" customFormat="1" ht="27" hidden="1" customHeight="1" thickBot="1" x14ac:dyDescent="0.3">
      <c r="B261" s="101">
        <v>3236</v>
      </c>
      <c r="C261" s="112"/>
      <c r="D261" s="64"/>
      <c r="E261" s="90" t="s">
        <v>72</v>
      </c>
      <c r="F261" s="79"/>
      <c r="G261" s="80"/>
      <c r="H261" s="35" t="e">
        <f t="shared" si="14"/>
        <v>#DIV/0!</v>
      </c>
    </row>
    <row r="262" spans="2:25" s="34" customFormat="1" ht="30" hidden="1" customHeight="1" thickBot="1" x14ac:dyDescent="0.3">
      <c r="B262" s="101">
        <v>3231</v>
      </c>
      <c r="C262" s="112"/>
      <c r="D262" s="64"/>
      <c r="E262" s="89" t="s">
        <v>69</v>
      </c>
      <c r="F262" s="79"/>
      <c r="G262" s="80"/>
      <c r="H262" s="35" t="e">
        <f t="shared" si="14"/>
        <v>#DIV/0!</v>
      </c>
    </row>
    <row r="263" spans="2:25" s="34" customFormat="1" ht="30" hidden="1" customHeight="1" thickBot="1" x14ac:dyDescent="0.3">
      <c r="B263" s="101">
        <v>3232</v>
      </c>
      <c r="C263" s="112"/>
      <c r="D263" s="64"/>
      <c r="E263" s="90" t="s">
        <v>70</v>
      </c>
      <c r="F263" s="79"/>
      <c r="G263" s="80"/>
      <c r="H263" s="35" t="e">
        <f t="shared" si="14"/>
        <v>#DIV/0!</v>
      </c>
    </row>
    <row r="264" spans="2:25" s="34" customFormat="1" ht="30" hidden="1" customHeight="1" thickBot="1" x14ac:dyDescent="0.3">
      <c r="B264" s="101">
        <v>3234</v>
      </c>
      <c r="C264" s="112"/>
      <c r="D264" s="64"/>
      <c r="E264" s="90" t="s">
        <v>71</v>
      </c>
      <c r="F264" s="79"/>
      <c r="G264" s="80"/>
      <c r="H264" s="35" t="e">
        <f t="shared" si="14"/>
        <v>#DIV/0!</v>
      </c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</row>
    <row r="265" spans="2:25" s="34" customFormat="1" ht="30" hidden="1" customHeight="1" thickBot="1" x14ac:dyDescent="0.3">
      <c r="B265" s="101">
        <v>3236</v>
      </c>
      <c r="C265" s="112"/>
      <c r="D265" s="64"/>
      <c r="E265" s="90" t="s">
        <v>72</v>
      </c>
      <c r="F265" s="79"/>
      <c r="G265" s="80"/>
      <c r="H265" s="35" t="e">
        <f t="shared" si="14"/>
        <v>#DIV/0!</v>
      </c>
    </row>
    <row r="266" spans="2:25" s="34" customFormat="1" ht="30" hidden="1" customHeight="1" thickBot="1" x14ac:dyDescent="0.3">
      <c r="B266" s="101">
        <v>3237</v>
      </c>
      <c r="C266" s="112"/>
      <c r="D266" s="64"/>
      <c r="E266" s="90" t="s">
        <v>73</v>
      </c>
      <c r="F266" s="79"/>
      <c r="G266" s="80"/>
      <c r="H266" s="35" t="e">
        <f t="shared" si="14"/>
        <v>#DIV/0!</v>
      </c>
    </row>
    <row r="267" spans="2:25" s="34" customFormat="1" ht="30" hidden="1" customHeight="1" thickBot="1" x14ac:dyDescent="0.3">
      <c r="B267" s="101">
        <v>3238</v>
      </c>
      <c r="C267" s="112"/>
      <c r="D267" s="64"/>
      <c r="E267" s="90" t="s">
        <v>74</v>
      </c>
      <c r="F267" s="79"/>
      <c r="G267" s="80"/>
      <c r="H267" s="35" t="e">
        <f t="shared" si="14"/>
        <v>#DIV/0!</v>
      </c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</row>
    <row r="268" spans="2:25" s="34" customFormat="1" ht="30" hidden="1" customHeight="1" thickBot="1" x14ac:dyDescent="0.3">
      <c r="B268" s="101">
        <v>3239</v>
      </c>
      <c r="C268" s="112"/>
      <c r="D268" s="64"/>
      <c r="E268" s="90" t="s">
        <v>75</v>
      </c>
      <c r="F268" s="79"/>
      <c r="G268" s="80"/>
      <c r="H268" s="35" t="e">
        <f t="shared" si="14"/>
        <v>#DIV/0!</v>
      </c>
    </row>
    <row r="269" spans="2:25" s="34" customFormat="1" ht="27" hidden="1" customHeight="1" thickBot="1" x14ac:dyDescent="0.3">
      <c r="B269" s="101">
        <v>3292</v>
      </c>
      <c r="C269" s="112"/>
      <c r="D269" s="64"/>
      <c r="E269" s="90" t="s">
        <v>77</v>
      </c>
      <c r="F269" s="79"/>
      <c r="G269" s="80"/>
      <c r="H269" s="35" t="e">
        <f t="shared" si="14"/>
        <v>#DIV/0!</v>
      </c>
    </row>
    <row r="270" spans="2:25" s="34" customFormat="1" ht="30" hidden="1" customHeight="1" thickBot="1" x14ac:dyDescent="0.3">
      <c r="B270" s="101">
        <v>3293</v>
      </c>
      <c r="C270" s="112"/>
      <c r="D270" s="64"/>
      <c r="E270" s="89" t="s">
        <v>78</v>
      </c>
      <c r="F270" s="79"/>
      <c r="G270" s="80"/>
      <c r="H270" s="35" t="e">
        <f t="shared" si="14"/>
        <v>#DIV/0!</v>
      </c>
    </row>
    <row r="271" spans="2:25" s="34" customFormat="1" ht="30" hidden="1" customHeight="1" thickBot="1" x14ac:dyDescent="0.3">
      <c r="B271" s="101">
        <v>3295</v>
      </c>
      <c r="C271" s="112"/>
      <c r="D271" s="64"/>
      <c r="E271" s="90" t="s">
        <v>79</v>
      </c>
      <c r="F271" s="79"/>
      <c r="G271" s="80"/>
      <c r="H271" s="35" t="e">
        <f t="shared" si="14"/>
        <v>#DIV/0!</v>
      </c>
      <c r="K271" s="49"/>
      <c r="L271" s="49"/>
    </row>
    <row r="272" spans="2:25" s="34" customFormat="1" ht="30" hidden="1" customHeight="1" thickBot="1" x14ac:dyDescent="0.3">
      <c r="B272" s="101">
        <v>3299</v>
      </c>
      <c r="C272" s="112"/>
      <c r="D272" s="64"/>
      <c r="E272" s="90" t="s">
        <v>76</v>
      </c>
      <c r="F272" s="79"/>
      <c r="G272" s="80"/>
      <c r="H272" s="35" t="e">
        <f t="shared" si="14"/>
        <v>#DIV/0!</v>
      </c>
    </row>
    <row r="273" spans="2:25" s="34" customFormat="1" ht="30" hidden="1" customHeight="1" thickBot="1" x14ac:dyDescent="0.3">
      <c r="B273" s="113">
        <v>34</v>
      </c>
      <c r="C273" s="114"/>
      <c r="D273" s="65"/>
      <c r="E273" s="96" t="s">
        <v>80</v>
      </c>
      <c r="F273" s="84">
        <f>F274</f>
        <v>0</v>
      </c>
      <c r="G273" s="84">
        <f>G274</f>
        <v>0</v>
      </c>
      <c r="H273" s="35" t="e">
        <f t="shared" si="14"/>
        <v>#DIV/0!</v>
      </c>
    </row>
    <row r="274" spans="2:25" s="34" customFormat="1" ht="30" hidden="1" customHeight="1" thickBot="1" x14ac:dyDescent="0.3">
      <c r="B274" s="101">
        <v>3431</v>
      </c>
      <c r="C274" s="112"/>
      <c r="D274" s="64"/>
      <c r="E274" s="90" t="s">
        <v>82</v>
      </c>
      <c r="F274" s="79"/>
      <c r="G274" s="80"/>
      <c r="H274" s="35" t="e">
        <f t="shared" si="14"/>
        <v>#DIV/0!</v>
      </c>
      <c r="K274" s="49"/>
      <c r="L274" s="49"/>
    </row>
    <row r="275" spans="2:25" s="34" customFormat="1" ht="30" hidden="1" customHeight="1" thickBot="1" x14ac:dyDescent="0.3">
      <c r="B275" s="113">
        <v>42</v>
      </c>
      <c r="C275" s="114"/>
      <c r="D275" s="65"/>
      <c r="E275" s="96" t="s">
        <v>83</v>
      </c>
      <c r="F275" s="84">
        <f>F276+F277+F278+F279</f>
        <v>0</v>
      </c>
      <c r="G275" s="84">
        <f>G276+G277+G278+G279</f>
        <v>0</v>
      </c>
      <c r="H275" s="35" t="e">
        <f t="shared" si="14"/>
        <v>#DIV/0!</v>
      </c>
    </row>
    <row r="276" spans="2:25" s="34" customFormat="1" ht="30" hidden="1" customHeight="1" thickBot="1" x14ac:dyDescent="0.3">
      <c r="B276" s="101">
        <v>4221</v>
      </c>
      <c r="C276" s="112"/>
      <c r="D276" s="64"/>
      <c r="E276" s="90" t="s">
        <v>85</v>
      </c>
      <c r="F276" s="79"/>
      <c r="G276" s="80"/>
      <c r="H276" s="35" t="e">
        <f t="shared" si="14"/>
        <v>#DIV/0!</v>
      </c>
    </row>
    <row r="277" spans="2:25" s="34" customFormat="1" ht="30" hidden="1" customHeight="1" thickBot="1" x14ac:dyDescent="0.3">
      <c r="B277" s="101">
        <v>4222</v>
      </c>
      <c r="C277" s="112"/>
      <c r="D277" s="64"/>
      <c r="E277" s="90" t="s">
        <v>86</v>
      </c>
      <c r="F277" s="79"/>
      <c r="G277" s="80"/>
      <c r="H277" s="35" t="e">
        <f t="shared" si="14"/>
        <v>#DIV/0!</v>
      </c>
    </row>
    <row r="278" spans="2:25" s="34" customFormat="1" ht="30" hidden="1" customHeight="1" thickBot="1" x14ac:dyDescent="0.3">
      <c r="B278" s="101">
        <v>4223</v>
      </c>
      <c r="C278" s="112"/>
      <c r="D278" s="64"/>
      <c r="E278" s="90" t="s">
        <v>87</v>
      </c>
      <c r="F278" s="79"/>
      <c r="G278" s="80"/>
      <c r="H278" s="35" t="e">
        <f t="shared" si="14"/>
        <v>#DIV/0!</v>
      </c>
    </row>
    <row r="279" spans="2:25" s="34" customFormat="1" ht="30" hidden="1" customHeight="1" thickBot="1" x14ac:dyDescent="0.3">
      <c r="B279" s="101">
        <v>4262</v>
      </c>
      <c r="C279" s="112"/>
      <c r="D279" s="64"/>
      <c r="E279" s="90" t="s">
        <v>89</v>
      </c>
      <c r="F279" s="79"/>
      <c r="G279" s="80"/>
      <c r="H279" s="35" t="e">
        <f t="shared" si="14"/>
        <v>#DIV/0!</v>
      </c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</row>
    <row r="280" spans="2:25" s="49" customFormat="1" ht="30" customHeight="1" thickBot="1" x14ac:dyDescent="0.3">
      <c r="B280" s="107">
        <v>93</v>
      </c>
      <c r="C280" s="108"/>
      <c r="D280" s="67"/>
      <c r="E280" s="93" t="s">
        <v>121</v>
      </c>
      <c r="F280" s="83">
        <f>F281</f>
        <v>0</v>
      </c>
      <c r="G280" s="83">
        <f>G281</f>
        <v>0</v>
      </c>
      <c r="H280" s="48" t="e">
        <f t="shared" si="14"/>
        <v>#DIV/0!</v>
      </c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</row>
    <row r="281" spans="2:25" s="34" customFormat="1" ht="30" customHeight="1" thickBot="1" x14ac:dyDescent="0.3">
      <c r="B281" s="109">
        <v>42</v>
      </c>
      <c r="C281" s="110"/>
      <c r="D281" s="65"/>
      <c r="E281" s="97" t="s">
        <v>83</v>
      </c>
      <c r="F281" s="84">
        <f>F282</f>
        <v>0</v>
      </c>
      <c r="G281" s="84">
        <f>G282</f>
        <v>0</v>
      </c>
      <c r="H281" s="35" t="e">
        <f t="shared" si="14"/>
        <v>#DIV/0!</v>
      </c>
    </row>
    <row r="282" spans="2:25" s="34" customFormat="1" ht="30" customHeight="1" thickBot="1" x14ac:dyDescent="0.3">
      <c r="B282" s="101">
        <v>4221</v>
      </c>
      <c r="C282" s="112"/>
      <c r="D282" s="64"/>
      <c r="E282" s="89" t="s">
        <v>85</v>
      </c>
      <c r="F282" s="79"/>
      <c r="G282" s="80"/>
      <c r="H282" s="35" t="e">
        <f t="shared" si="14"/>
        <v>#DIV/0!</v>
      </c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</row>
    <row r="283" spans="2:25" s="49" customFormat="1" ht="30" customHeight="1" thickBot="1" x14ac:dyDescent="0.3">
      <c r="B283" s="107">
        <v>41</v>
      </c>
      <c r="C283" s="108"/>
      <c r="D283" s="67"/>
      <c r="E283" s="93" t="s">
        <v>114</v>
      </c>
      <c r="F283" s="83">
        <f>F284</f>
        <v>0</v>
      </c>
      <c r="G283" s="83">
        <f>G284</f>
        <v>0</v>
      </c>
      <c r="H283" s="48" t="e">
        <f t="shared" si="14"/>
        <v>#DIV/0!</v>
      </c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</row>
    <row r="284" spans="2:25" s="34" customFormat="1" ht="30" customHeight="1" thickBot="1" x14ac:dyDescent="0.3">
      <c r="B284" s="113">
        <v>32</v>
      </c>
      <c r="C284" s="114"/>
      <c r="D284" s="65"/>
      <c r="E284" s="96" t="s">
        <v>12</v>
      </c>
      <c r="F284" s="84">
        <f>F285+F286+F287+F288+F289+F290+F291+F292+F293+F294</f>
        <v>0</v>
      </c>
      <c r="G284" s="84">
        <f>G285+G286+G287+G288+G289+G290+G291+G292+G293+G294</f>
        <v>0</v>
      </c>
      <c r="H284" s="35" t="e">
        <f t="shared" si="14"/>
        <v>#DIV/0!</v>
      </c>
    </row>
    <row r="285" spans="2:25" s="34" customFormat="1" ht="30" customHeight="1" thickBot="1" x14ac:dyDescent="0.3">
      <c r="B285" s="115">
        <v>3211</v>
      </c>
      <c r="C285" s="116"/>
      <c r="D285" s="64"/>
      <c r="E285" s="89" t="s">
        <v>22</v>
      </c>
      <c r="F285" s="79"/>
      <c r="G285" s="80"/>
      <c r="H285" s="35" t="e">
        <f t="shared" si="14"/>
        <v>#DIV/0!</v>
      </c>
    </row>
    <row r="286" spans="2:25" s="34" customFormat="1" ht="30" customHeight="1" thickBot="1" x14ac:dyDescent="0.3">
      <c r="B286" s="115">
        <v>3212</v>
      </c>
      <c r="C286" s="116"/>
      <c r="D286" s="64"/>
      <c r="E286" s="90" t="s">
        <v>59</v>
      </c>
      <c r="F286" s="79"/>
      <c r="G286" s="80"/>
      <c r="H286" s="35" t="e">
        <f t="shared" si="14"/>
        <v>#DIV/0!</v>
      </c>
    </row>
    <row r="287" spans="2:25" s="34" customFormat="1" ht="30" customHeight="1" thickBot="1" x14ac:dyDescent="0.3">
      <c r="B287" s="101">
        <v>3213</v>
      </c>
      <c r="C287" s="112"/>
      <c r="D287" s="64"/>
      <c r="E287" s="89" t="s">
        <v>60</v>
      </c>
      <c r="F287" s="79"/>
      <c r="G287" s="80"/>
      <c r="H287" s="35" t="e">
        <f t="shared" si="14"/>
        <v>#DIV/0!</v>
      </c>
    </row>
    <row r="288" spans="2:25" s="34" customFormat="1" ht="30" customHeight="1" thickBot="1" x14ac:dyDescent="0.3">
      <c r="B288" s="101">
        <v>3214</v>
      </c>
      <c r="C288" s="112"/>
      <c r="D288" s="64"/>
      <c r="E288" s="89" t="s">
        <v>61</v>
      </c>
      <c r="F288" s="79"/>
      <c r="G288" s="80"/>
      <c r="H288" s="35" t="e">
        <f t="shared" si="14"/>
        <v>#DIV/0!</v>
      </c>
    </row>
    <row r="289" spans="2:25" s="34" customFormat="1" ht="30" customHeight="1" thickBot="1" x14ac:dyDescent="0.3">
      <c r="B289" s="101">
        <v>3221</v>
      </c>
      <c r="C289" s="112"/>
      <c r="D289" s="64"/>
      <c r="E289" s="90" t="s">
        <v>63</v>
      </c>
      <c r="F289" s="79"/>
      <c r="G289" s="80"/>
      <c r="H289" s="35" t="e">
        <f t="shared" si="14"/>
        <v>#DIV/0!</v>
      </c>
    </row>
    <row r="290" spans="2:25" s="34" customFormat="1" ht="30" customHeight="1" thickBot="1" x14ac:dyDescent="0.3">
      <c r="B290" s="101">
        <v>3222</v>
      </c>
      <c r="C290" s="112"/>
      <c r="D290" s="64"/>
      <c r="E290" s="90" t="s">
        <v>64</v>
      </c>
      <c r="F290" s="79"/>
      <c r="G290" s="80"/>
      <c r="H290" s="35" t="e">
        <f t="shared" si="14"/>
        <v>#DIV/0!</v>
      </c>
    </row>
    <row r="291" spans="2:25" s="34" customFormat="1" ht="30" customHeight="1" thickBot="1" x14ac:dyDescent="0.3">
      <c r="B291" s="101">
        <v>3223</v>
      </c>
      <c r="C291" s="112"/>
      <c r="D291" s="64"/>
      <c r="E291" s="90" t="s">
        <v>65</v>
      </c>
      <c r="F291" s="79"/>
      <c r="G291" s="80"/>
      <c r="H291" s="35" t="e">
        <f t="shared" si="14"/>
        <v>#DIV/0!</v>
      </c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</row>
    <row r="292" spans="2:25" s="34" customFormat="1" ht="30" customHeight="1" thickBot="1" x14ac:dyDescent="0.3">
      <c r="B292" s="101">
        <v>3224</v>
      </c>
      <c r="C292" s="112"/>
      <c r="D292" s="64"/>
      <c r="E292" s="90" t="s">
        <v>66</v>
      </c>
      <c r="F292" s="79"/>
      <c r="G292" s="80"/>
      <c r="H292" s="35" t="e">
        <f t="shared" si="14"/>
        <v>#DIV/0!</v>
      </c>
    </row>
    <row r="293" spans="2:25" s="34" customFormat="1" ht="30" customHeight="1" thickBot="1" x14ac:dyDescent="0.3">
      <c r="B293" s="101">
        <v>3225</v>
      </c>
      <c r="C293" s="112"/>
      <c r="D293" s="64"/>
      <c r="E293" s="90" t="s">
        <v>67</v>
      </c>
      <c r="F293" s="79"/>
      <c r="G293" s="80"/>
      <c r="H293" s="35" t="e">
        <f t="shared" si="14"/>
        <v>#DIV/0!</v>
      </c>
    </row>
    <row r="294" spans="2:25" s="34" customFormat="1" ht="27" customHeight="1" thickBot="1" x14ac:dyDescent="0.3">
      <c r="B294" s="101">
        <v>3227</v>
      </c>
      <c r="C294" s="112"/>
      <c r="D294" s="64"/>
      <c r="E294" s="90" t="s">
        <v>68</v>
      </c>
      <c r="F294" s="79"/>
      <c r="G294" s="80"/>
      <c r="H294" s="35" t="e">
        <f t="shared" si="14"/>
        <v>#DIV/0!</v>
      </c>
    </row>
    <row r="295" spans="2:25" s="49" customFormat="1" ht="30" customHeight="1" thickBot="1" x14ac:dyDescent="0.3">
      <c r="B295" s="107">
        <v>94</v>
      </c>
      <c r="C295" s="108"/>
      <c r="D295" s="67"/>
      <c r="E295" s="93" t="s">
        <v>122</v>
      </c>
      <c r="F295" s="83">
        <f>F296</f>
        <v>0</v>
      </c>
      <c r="G295" s="83">
        <f>G296</f>
        <v>0</v>
      </c>
      <c r="H295" s="48" t="e">
        <f t="shared" si="14"/>
        <v>#DIV/0!</v>
      </c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</row>
    <row r="296" spans="2:25" s="34" customFormat="1" ht="30" customHeight="1" thickBot="1" x14ac:dyDescent="0.3">
      <c r="B296" s="109">
        <v>42</v>
      </c>
      <c r="C296" s="110"/>
      <c r="D296" s="65"/>
      <c r="E296" s="97" t="s">
        <v>83</v>
      </c>
      <c r="F296" s="84">
        <f>F297</f>
        <v>0</v>
      </c>
      <c r="G296" s="84">
        <f>G297</f>
        <v>0</v>
      </c>
      <c r="H296" s="35" t="e">
        <f t="shared" si="14"/>
        <v>#DIV/0!</v>
      </c>
    </row>
    <row r="297" spans="2:25" s="34" customFormat="1" ht="30" customHeight="1" thickBot="1" x14ac:dyDescent="0.3">
      <c r="B297" s="101">
        <v>4221</v>
      </c>
      <c r="C297" s="112"/>
      <c r="D297" s="64"/>
      <c r="E297" s="89" t="s">
        <v>85</v>
      </c>
      <c r="F297" s="79"/>
      <c r="G297" s="80"/>
      <c r="H297" s="35" t="e">
        <f t="shared" si="14"/>
        <v>#DIV/0!</v>
      </c>
    </row>
    <row r="298" spans="2:25" s="49" customFormat="1" ht="30" customHeight="1" thickBot="1" x14ac:dyDescent="0.3">
      <c r="B298" s="107">
        <v>52</v>
      </c>
      <c r="C298" s="108"/>
      <c r="D298" s="67"/>
      <c r="E298" s="93" t="s">
        <v>115</v>
      </c>
      <c r="F298" s="83">
        <f>F299</f>
        <v>0</v>
      </c>
      <c r="G298" s="83">
        <f>G299</f>
        <v>0</v>
      </c>
      <c r="H298" s="48" t="e">
        <f t="shared" ref="H298:H358" si="15">G298/F298*100</f>
        <v>#DIV/0!</v>
      </c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</row>
    <row r="299" spans="2:25" s="34" customFormat="1" ht="30" customHeight="1" thickBot="1" x14ac:dyDescent="0.3">
      <c r="B299" s="113">
        <v>32</v>
      </c>
      <c r="C299" s="114"/>
      <c r="D299" s="65"/>
      <c r="E299" s="96" t="s">
        <v>12</v>
      </c>
      <c r="F299" s="84">
        <f>F300+F301+F302+F303+F304+F305</f>
        <v>0</v>
      </c>
      <c r="G299" s="84">
        <f>G300+G301+G302+G303+G304+G305</f>
        <v>0</v>
      </c>
      <c r="H299" s="35" t="e">
        <f t="shared" si="15"/>
        <v>#DIV/0!</v>
      </c>
    </row>
    <row r="300" spans="2:25" s="34" customFormat="1" ht="30" customHeight="1" thickBot="1" x14ac:dyDescent="0.3">
      <c r="B300" s="115" t="s">
        <v>146</v>
      </c>
      <c r="C300" s="116"/>
      <c r="D300" s="64"/>
      <c r="E300" s="89" t="s">
        <v>63</v>
      </c>
      <c r="F300" s="79"/>
      <c r="G300" s="80"/>
      <c r="H300" s="35" t="e">
        <f t="shared" si="15"/>
        <v>#DIV/0!</v>
      </c>
    </row>
    <row r="301" spans="2:25" s="34" customFormat="1" ht="30" customHeight="1" thickBot="1" x14ac:dyDescent="0.3">
      <c r="B301" s="115" t="s">
        <v>156</v>
      </c>
      <c r="C301" s="116"/>
      <c r="D301" s="64"/>
      <c r="E301" s="90" t="s">
        <v>73</v>
      </c>
      <c r="F301" s="79"/>
      <c r="G301" s="80"/>
      <c r="H301" s="35" t="e">
        <f t="shared" si="15"/>
        <v>#DIV/0!</v>
      </c>
    </row>
    <row r="302" spans="2:25" s="34" customFormat="1" ht="30" customHeight="1" thickBot="1" x14ac:dyDescent="0.3">
      <c r="B302" s="101" t="s">
        <v>161</v>
      </c>
      <c r="C302" s="112"/>
      <c r="D302" s="64"/>
      <c r="E302" s="89" t="s">
        <v>77</v>
      </c>
      <c r="F302" s="79"/>
      <c r="G302" s="80"/>
      <c r="H302" s="35" t="e">
        <f t="shared" si="15"/>
        <v>#DIV/0!</v>
      </c>
    </row>
    <row r="303" spans="2:25" s="34" customFormat="1" ht="30" customHeight="1" thickBot="1" x14ac:dyDescent="0.3">
      <c r="B303" s="101">
        <v>3214</v>
      </c>
      <c r="C303" s="112"/>
      <c r="D303" s="64"/>
      <c r="E303" s="89" t="s">
        <v>61</v>
      </c>
      <c r="F303" s="79"/>
      <c r="G303" s="80"/>
      <c r="H303" s="35" t="e">
        <f t="shared" si="15"/>
        <v>#DIV/0!</v>
      </c>
    </row>
    <row r="304" spans="2:25" s="34" customFormat="1" ht="30" customHeight="1" thickBot="1" x14ac:dyDescent="0.3">
      <c r="B304" s="101">
        <v>3221</v>
      </c>
      <c r="C304" s="112"/>
      <c r="D304" s="64"/>
      <c r="E304" s="90" t="s">
        <v>63</v>
      </c>
      <c r="F304" s="79"/>
      <c r="G304" s="80"/>
      <c r="H304" s="35" t="e">
        <f t="shared" si="15"/>
        <v>#DIV/0!</v>
      </c>
    </row>
    <row r="305" spans="2:25" s="34" customFormat="1" ht="30" customHeight="1" thickBot="1" x14ac:dyDescent="0.3">
      <c r="B305" s="101">
        <v>3225</v>
      </c>
      <c r="C305" s="112"/>
      <c r="D305" s="64"/>
      <c r="E305" s="90" t="s">
        <v>67</v>
      </c>
      <c r="F305" s="79"/>
      <c r="G305" s="80"/>
      <c r="H305" s="35" t="e">
        <f t="shared" si="15"/>
        <v>#DIV/0!</v>
      </c>
    </row>
    <row r="306" spans="2:25" s="34" customFormat="1" ht="30" customHeight="1" thickBot="1" x14ac:dyDescent="0.3">
      <c r="B306" s="105"/>
      <c r="C306" s="106"/>
      <c r="D306" s="66"/>
      <c r="E306" s="92" t="s">
        <v>131</v>
      </c>
      <c r="F306" s="82">
        <f>F307+F341+F344+F356+F359+F371</f>
        <v>33008.199999999997</v>
      </c>
      <c r="G306" s="82">
        <f>G307+G341+G344+G356+G359+G371</f>
        <v>18466.89</v>
      </c>
      <c r="H306" s="54">
        <f t="shared" si="15"/>
        <v>55.946370901775921</v>
      </c>
    </row>
    <row r="307" spans="2:25" s="49" customFormat="1" ht="30" customHeight="1" thickBot="1" x14ac:dyDescent="0.3">
      <c r="B307" s="107">
        <v>51</v>
      </c>
      <c r="C307" s="108"/>
      <c r="D307" s="67"/>
      <c r="E307" s="93" t="s">
        <v>221</v>
      </c>
      <c r="F307" s="83">
        <f>F308+F312+F334+F336</f>
        <v>33008.199999999997</v>
      </c>
      <c r="G307" s="83">
        <f>G308+G312+G334+G336</f>
        <v>18466.89</v>
      </c>
      <c r="H307" s="48">
        <f t="shared" si="15"/>
        <v>55.946370901775921</v>
      </c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</row>
    <row r="308" spans="2:25" s="34" customFormat="1" ht="30" customHeight="1" thickBot="1" x14ac:dyDescent="0.3">
      <c r="B308" s="109">
        <v>31</v>
      </c>
      <c r="C308" s="110"/>
      <c r="D308" s="65"/>
      <c r="E308" s="94" t="s">
        <v>120</v>
      </c>
      <c r="F308" s="84">
        <f>F309+F310+F311</f>
        <v>26009.279999999999</v>
      </c>
      <c r="G308" s="84">
        <f>G309+G310+G311</f>
        <v>15613.1</v>
      </c>
      <c r="H308" s="35">
        <f t="shared" si="15"/>
        <v>60.028958894671447</v>
      </c>
    </row>
    <row r="309" spans="2:25" s="34" customFormat="1" ht="30" customHeight="1" thickBot="1" x14ac:dyDescent="0.3">
      <c r="B309" s="175" t="s">
        <v>175</v>
      </c>
      <c r="C309" s="112"/>
      <c r="D309" s="175"/>
      <c r="E309" s="175" t="s">
        <v>20</v>
      </c>
      <c r="F309" s="208">
        <v>21439.1</v>
      </c>
      <c r="G309" s="208">
        <v>13096.95</v>
      </c>
      <c r="H309" s="35">
        <f t="shared" si="15"/>
        <v>61.089084896287623</v>
      </c>
    </row>
    <row r="310" spans="2:25" s="34" customFormat="1" ht="30" customHeight="1" thickBot="1" x14ac:dyDescent="0.3">
      <c r="B310" s="175" t="s">
        <v>140</v>
      </c>
      <c r="C310" s="112"/>
      <c r="D310" s="175"/>
      <c r="E310" s="175" t="s">
        <v>56</v>
      </c>
      <c r="F310" s="208">
        <v>1032.73</v>
      </c>
      <c r="G310" s="208">
        <v>300</v>
      </c>
      <c r="H310" s="35">
        <f t="shared" si="15"/>
        <v>29.049219060160929</v>
      </c>
    </row>
    <row r="311" spans="2:25" s="34" customFormat="1" ht="30" customHeight="1" thickBot="1" x14ac:dyDescent="0.3">
      <c r="B311" s="175" t="s">
        <v>141</v>
      </c>
      <c r="C311" s="112"/>
      <c r="D311" s="175"/>
      <c r="E311" s="175" t="s">
        <v>58</v>
      </c>
      <c r="F311" s="208">
        <v>3537.45</v>
      </c>
      <c r="G311" s="208">
        <v>2216.1499999999996</v>
      </c>
      <c r="H311" s="35">
        <f t="shared" si="15"/>
        <v>62.648235310746436</v>
      </c>
    </row>
    <row r="312" spans="2:25" s="34" customFormat="1" ht="30" customHeight="1" x14ac:dyDescent="0.25">
      <c r="B312" s="186">
        <v>32</v>
      </c>
      <c r="C312" s="187"/>
      <c r="D312" s="188"/>
      <c r="E312" s="189" t="s">
        <v>12</v>
      </c>
      <c r="F312" s="190">
        <f>SUM(F313:F322)</f>
        <v>6998.9199999999992</v>
      </c>
      <c r="G312" s="190">
        <f>SUM(G313:G322)</f>
        <v>2853.79</v>
      </c>
      <c r="H312" s="35">
        <f t="shared" si="15"/>
        <v>40.774719528155778</v>
      </c>
    </row>
    <row r="313" spans="2:25" s="34" customFormat="1" ht="30" customHeight="1" x14ac:dyDescent="0.25">
      <c r="B313" s="200" t="s">
        <v>143</v>
      </c>
      <c r="C313" s="204"/>
      <c r="D313" s="200" t="s">
        <v>143</v>
      </c>
      <c r="E313" s="200" t="s">
        <v>59</v>
      </c>
      <c r="F313" s="206">
        <v>1556.56</v>
      </c>
      <c r="G313" s="206">
        <v>858.5</v>
      </c>
      <c r="H313" s="35">
        <f t="shared" si="15"/>
        <v>55.153672200236429</v>
      </c>
    </row>
    <row r="314" spans="2:25" s="34" customFormat="1" ht="30" customHeight="1" x14ac:dyDescent="0.25">
      <c r="B314" s="200" t="s">
        <v>145</v>
      </c>
      <c r="C314" s="204"/>
      <c r="D314" s="200" t="s">
        <v>145</v>
      </c>
      <c r="E314" s="200" t="s">
        <v>61</v>
      </c>
      <c r="F314" s="206">
        <v>1061.76</v>
      </c>
      <c r="G314" s="206">
        <v>600.28</v>
      </c>
      <c r="H314" s="35">
        <f t="shared" si="15"/>
        <v>56.536317058468953</v>
      </c>
    </row>
    <row r="315" spans="2:25" s="34" customFormat="1" ht="30" customHeight="1" x14ac:dyDescent="0.25">
      <c r="B315" s="200" t="s">
        <v>146</v>
      </c>
      <c r="C315" s="204"/>
      <c r="D315" s="200" t="s">
        <v>146</v>
      </c>
      <c r="E315" s="200" t="s">
        <v>63</v>
      </c>
      <c r="F315" s="206">
        <v>3305.9</v>
      </c>
      <c r="G315" s="206">
        <v>280.90999999999997</v>
      </c>
      <c r="H315" s="35">
        <f t="shared" si="15"/>
        <v>8.4972322211803135</v>
      </c>
    </row>
    <row r="316" spans="2:25" s="34" customFormat="1" ht="30" customHeight="1" x14ac:dyDescent="0.25">
      <c r="B316" s="200" t="s">
        <v>149</v>
      </c>
      <c r="C316" s="204"/>
      <c r="D316" s="200" t="s">
        <v>149</v>
      </c>
      <c r="E316" s="200" t="s">
        <v>67</v>
      </c>
      <c r="F316" s="206">
        <v>319.7</v>
      </c>
      <c r="G316" s="206">
        <v>319.7</v>
      </c>
      <c r="H316" s="35">
        <f t="shared" si="15"/>
        <v>100</v>
      </c>
    </row>
    <row r="317" spans="2:25" s="34" customFormat="1" ht="30" customHeight="1" x14ac:dyDescent="0.25">
      <c r="B317" s="200" t="s">
        <v>155</v>
      </c>
      <c r="C317" s="204"/>
      <c r="D317" s="200" t="s">
        <v>155</v>
      </c>
      <c r="E317" s="200" t="s">
        <v>72</v>
      </c>
      <c r="F317" s="206">
        <v>50</v>
      </c>
      <c r="G317" s="207"/>
      <c r="H317" s="35">
        <f t="shared" si="15"/>
        <v>0</v>
      </c>
      <c r="K317" s="49"/>
      <c r="L317" s="49"/>
    </row>
    <row r="318" spans="2:25" s="34" customFormat="1" ht="30" customHeight="1" x14ac:dyDescent="0.25">
      <c r="B318" s="200" t="s">
        <v>156</v>
      </c>
      <c r="C318" s="204"/>
      <c r="D318" s="200" t="s">
        <v>156</v>
      </c>
      <c r="E318" s="200" t="s">
        <v>73</v>
      </c>
      <c r="F318" s="206">
        <v>320</v>
      </c>
      <c r="G318" s="206">
        <v>240</v>
      </c>
      <c r="H318" s="35">
        <f t="shared" si="15"/>
        <v>75</v>
      </c>
    </row>
    <row r="319" spans="2:25" s="34" customFormat="1" ht="30" customHeight="1" x14ac:dyDescent="0.25">
      <c r="B319" s="200" t="s">
        <v>161</v>
      </c>
      <c r="C319" s="204"/>
      <c r="D319" s="200" t="s">
        <v>161</v>
      </c>
      <c r="E319" s="200" t="s">
        <v>77</v>
      </c>
      <c r="F319" s="207"/>
      <c r="G319" s="207"/>
      <c r="H319" s="35" t="e">
        <f t="shared" si="15"/>
        <v>#DIV/0!</v>
      </c>
    </row>
    <row r="320" spans="2:25" s="34" customFormat="1" ht="30" customHeight="1" x14ac:dyDescent="0.25">
      <c r="B320" s="200" t="s">
        <v>162</v>
      </c>
      <c r="C320" s="204"/>
      <c r="D320" s="200" t="s">
        <v>162</v>
      </c>
      <c r="E320" s="200" t="s">
        <v>78</v>
      </c>
      <c r="F320" s="206">
        <v>385</v>
      </c>
      <c r="G320" s="206">
        <v>554.4</v>
      </c>
      <c r="H320" s="35">
        <f t="shared" si="15"/>
        <v>144</v>
      </c>
      <c r="K320" s="49"/>
      <c r="L320" s="49"/>
    </row>
    <row r="321" spans="2:25" s="34" customFormat="1" ht="30" customHeight="1" x14ac:dyDescent="0.25">
      <c r="B321" s="200"/>
      <c r="C321" s="204"/>
      <c r="D321" s="200"/>
      <c r="E321" s="200"/>
      <c r="F321" s="201"/>
      <c r="G321" s="201"/>
      <c r="H321" s="35" t="e">
        <f t="shared" si="15"/>
        <v>#DIV/0!</v>
      </c>
    </row>
    <row r="322" spans="2:25" s="34" customFormat="1" ht="27" customHeight="1" x14ac:dyDescent="0.25">
      <c r="B322" s="200"/>
      <c r="C322" s="204"/>
      <c r="D322" s="200"/>
      <c r="E322" s="200"/>
      <c r="F322" s="201"/>
      <c r="G322" s="201"/>
      <c r="H322" s="35" t="e">
        <f t="shared" si="15"/>
        <v>#DIV/0!</v>
      </c>
    </row>
    <row r="323" spans="2:25" s="34" customFormat="1" ht="30" customHeight="1" thickBot="1" x14ac:dyDescent="0.3">
      <c r="B323" s="191">
        <v>3231</v>
      </c>
      <c r="C323" s="192"/>
      <c r="D323" s="193"/>
      <c r="E323" s="203" t="s">
        <v>69</v>
      </c>
      <c r="F323" s="195"/>
      <c r="G323" s="196"/>
      <c r="H323" s="35" t="e">
        <f t="shared" si="15"/>
        <v>#DIV/0!</v>
      </c>
    </row>
    <row r="324" spans="2:25" s="34" customFormat="1" ht="30" customHeight="1" thickBot="1" x14ac:dyDescent="0.3">
      <c r="B324" s="101">
        <v>3232</v>
      </c>
      <c r="C324" s="112"/>
      <c r="D324" s="64"/>
      <c r="E324" s="90" t="s">
        <v>70</v>
      </c>
      <c r="F324" s="79"/>
      <c r="G324" s="80"/>
      <c r="H324" s="35" t="e">
        <f t="shared" si="15"/>
        <v>#DIV/0!</v>
      </c>
    </row>
    <row r="325" spans="2:25" s="34" customFormat="1" ht="30" customHeight="1" thickBot="1" x14ac:dyDescent="0.3">
      <c r="B325" s="101">
        <v>3234</v>
      </c>
      <c r="C325" s="112"/>
      <c r="D325" s="64"/>
      <c r="E325" s="90" t="s">
        <v>71</v>
      </c>
      <c r="F325" s="79"/>
      <c r="G325" s="80"/>
      <c r="H325" s="35" t="e">
        <f t="shared" si="15"/>
        <v>#DIV/0!</v>
      </c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</row>
    <row r="326" spans="2:25" s="34" customFormat="1" ht="30" customHeight="1" thickBot="1" x14ac:dyDescent="0.3">
      <c r="B326" s="101">
        <v>3236</v>
      </c>
      <c r="C326" s="112"/>
      <c r="D326" s="64"/>
      <c r="E326" s="90" t="s">
        <v>72</v>
      </c>
      <c r="F326" s="79"/>
      <c r="G326" s="80"/>
      <c r="H326" s="35" t="e">
        <f t="shared" si="15"/>
        <v>#DIV/0!</v>
      </c>
    </row>
    <row r="327" spans="2:25" s="34" customFormat="1" ht="30" customHeight="1" thickBot="1" x14ac:dyDescent="0.3">
      <c r="B327" s="101">
        <v>3237</v>
      </c>
      <c r="C327" s="112"/>
      <c r="D327" s="64"/>
      <c r="E327" s="90" t="s">
        <v>73</v>
      </c>
      <c r="F327" s="79"/>
      <c r="G327" s="80"/>
      <c r="H327" s="35" t="e">
        <f t="shared" si="15"/>
        <v>#DIV/0!</v>
      </c>
    </row>
    <row r="328" spans="2:25" s="34" customFormat="1" ht="30" customHeight="1" thickBot="1" x14ac:dyDescent="0.3">
      <c r="B328" s="101">
        <v>3238</v>
      </c>
      <c r="C328" s="112"/>
      <c r="D328" s="64"/>
      <c r="E328" s="90" t="s">
        <v>74</v>
      </c>
      <c r="F328" s="79"/>
      <c r="G328" s="80"/>
      <c r="H328" s="35" t="e">
        <f t="shared" si="15"/>
        <v>#DIV/0!</v>
      </c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</row>
    <row r="329" spans="2:25" s="34" customFormat="1" ht="30" customHeight="1" thickBot="1" x14ac:dyDescent="0.3">
      <c r="B329" s="101">
        <v>3239</v>
      </c>
      <c r="C329" s="112"/>
      <c r="D329" s="64"/>
      <c r="E329" s="90" t="s">
        <v>75</v>
      </c>
      <c r="F329" s="79"/>
      <c r="G329" s="80"/>
      <c r="H329" s="35" t="e">
        <f t="shared" si="15"/>
        <v>#DIV/0!</v>
      </c>
    </row>
    <row r="330" spans="2:25" s="34" customFormat="1" ht="27" customHeight="1" thickBot="1" x14ac:dyDescent="0.3">
      <c r="B330" s="101">
        <v>3292</v>
      </c>
      <c r="C330" s="112"/>
      <c r="D330" s="64"/>
      <c r="E330" s="90" t="s">
        <v>77</v>
      </c>
      <c r="F330" s="79"/>
      <c r="G330" s="80"/>
      <c r="H330" s="35" t="e">
        <f t="shared" si="15"/>
        <v>#DIV/0!</v>
      </c>
    </row>
    <row r="331" spans="2:25" s="34" customFormat="1" ht="30" customHeight="1" thickBot="1" x14ac:dyDescent="0.3">
      <c r="B331" s="101">
        <v>3293</v>
      </c>
      <c r="C331" s="112"/>
      <c r="D331" s="64"/>
      <c r="E331" s="89" t="s">
        <v>78</v>
      </c>
      <c r="F331" s="79"/>
      <c r="G331" s="80"/>
      <c r="H331" s="35" t="e">
        <f t="shared" si="15"/>
        <v>#DIV/0!</v>
      </c>
    </row>
    <row r="332" spans="2:25" s="34" customFormat="1" ht="30" customHeight="1" thickBot="1" x14ac:dyDescent="0.3">
      <c r="B332" s="101">
        <v>3295</v>
      </c>
      <c r="C332" s="112"/>
      <c r="D332" s="64"/>
      <c r="E332" s="90" t="s">
        <v>79</v>
      </c>
      <c r="F332" s="79"/>
      <c r="G332" s="80"/>
      <c r="H332" s="35" t="e">
        <f t="shared" si="15"/>
        <v>#DIV/0!</v>
      </c>
      <c r="K332" s="49"/>
      <c r="L332" s="49"/>
    </row>
    <row r="333" spans="2:25" s="34" customFormat="1" ht="30" customHeight="1" thickBot="1" x14ac:dyDescent="0.3">
      <c r="B333" s="101">
        <v>3299</v>
      </c>
      <c r="C333" s="112"/>
      <c r="D333" s="64"/>
      <c r="E333" s="90" t="s">
        <v>76</v>
      </c>
      <c r="F333" s="79"/>
      <c r="G333" s="80"/>
      <c r="H333" s="35" t="e">
        <f t="shared" si="15"/>
        <v>#DIV/0!</v>
      </c>
    </row>
    <row r="334" spans="2:25" s="34" customFormat="1" ht="30" customHeight="1" thickBot="1" x14ac:dyDescent="0.3">
      <c r="B334" s="113">
        <v>34</v>
      </c>
      <c r="C334" s="114"/>
      <c r="D334" s="65"/>
      <c r="E334" s="96" t="s">
        <v>80</v>
      </c>
      <c r="F334" s="84">
        <f>F335</f>
        <v>0</v>
      </c>
      <c r="G334" s="84">
        <f>G335</f>
        <v>0</v>
      </c>
      <c r="H334" s="35" t="e">
        <f t="shared" si="15"/>
        <v>#DIV/0!</v>
      </c>
    </row>
    <row r="335" spans="2:25" s="34" customFormat="1" ht="30" customHeight="1" thickBot="1" x14ac:dyDescent="0.3">
      <c r="B335" s="101">
        <v>3431</v>
      </c>
      <c r="C335" s="112"/>
      <c r="D335" s="64"/>
      <c r="E335" s="90" t="s">
        <v>82</v>
      </c>
      <c r="F335" s="79"/>
      <c r="G335" s="80"/>
      <c r="H335" s="35" t="e">
        <f t="shared" si="15"/>
        <v>#DIV/0!</v>
      </c>
      <c r="K335" s="49"/>
      <c r="L335" s="49"/>
    </row>
    <row r="336" spans="2:25" s="34" customFormat="1" ht="30" customHeight="1" thickBot="1" x14ac:dyDescent="0.3">
      <c r="B336" s="113">
        <v>42</v>
      </c>
      <c r="C336" s="114"/>
      <c r="D336" s="65"/>
      <c r="E336" s="96" t="s">
        <v>83</v>
      </c>
      <c r="F336" s="84">
        <f>F337+F338+F339+F340</f>
        <v>0</v>
      </c>
      <c r="G336" s="84">
        <f>G337+G338+G339+G340</f>
        <v>0</v>
      </c>
      <c r="H336" s="35" t="e">
        <f t="shared" si="15"/>
        <v>#DIV/0!</v>
      </c>
    </row>
    <row r="337" spans="2:25" s="34" customFormat="1" ht="30" customHeight="1" thickBot="1" x14ac:dyDescent="0.3">
      <c r="B337" s="101">
        <v>4221</v>
      </c>
      <c r="C337" s="112"/>
      <c r="D337" s="64"/>
      <c r="E337" s="90" t="s">
        <v>85</v>
      </c>
      <c r="F337" s="79"/>
      <c r="G337" s="80"/>
      <c r="H337" s="35" t="e">
        <f t="shared" si="15"/>
        <v>#DIV/0!</v>
      </c>
    </row>
    <row r="338" spans="2:25" s="34" customFormat="1" ht="30" customHeight="1" thickBot="1" x14ac:dyDescent="0.3">
      <c r="B338" s="101">
        <v>4222</v>
      </c>
      <c r="C338" s="112"/>
      <c r="D338" s="64"/>
      <c r="E338" s="90" t="s">
        <v>86</v>
      </c>
      <c r="F338" s="79"/>
      <c r="G338" s="80"/>
      <c r="H338" s="35" t="e">
        <f t="shared" si="15"/>
        <v>#DIV/0!</v>
      </c>
    </row>
    <row r="339" spans="2:25" s="34" customFormat="1" ht="30" customHeight="1" thickBot="1" x14ac:dyDescent="0.3">
      <c r="B339" s="101">
        <v>4223</v>
      </c>
      <c r="C339" s="112"/>
      <c r="D339" s="64"/>
      <c r="E339" s="90" t="s">
        <v>87</v>
      </c>
      <c r="F339" s="79"/>
      <c r="G339" s="80"/>
      <c r="H339" s="35" t="e">
        <f t="shared" si="15"/>
        <v>#DIV/0!</v>
      </c>
    </row>
    <row r="340" spans="2:25" s="34" customFormat="1" ht="30" customHeight="1" thickBot="1" x14ac:dyDescent="0.3">
      <c r="B340" s="101">
        <v>4262</v>
      </c>
      <c r="C340" s="112"/>
      <c r="D340" s="64"/>
      <c r="E340" s="90" t="s">
        <v>89</v>
      </c>
      <c r="F340" s="79"/>
      <c r="G340" s="80"/>
      <c r="H340" s="35" t="e">
        <f t="shared" si="15"/>
        <v>#DIV/0!</v>
      </c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</row>
    <row r="341" spans="2:25" s="49" customFormat="1" ht="30" customHeight="1" thickBot="1" x14ac:dyDescent="0.3">
      <c r="B341" s="107">
        <v>93</v>
      </c>
      <c r="C341" s="108"/>
      <c r="D341" s="67"/>
      <c r="E341" s="93" t="s">
        <v>121</v>
      </c>
      <c r="F341" s="83">
        <f>F342</f>
        <v>0</v>
      </c>
      <c r="G341" s="83">
        <f>G342</f>
        <v>0</v>
      </c>
      <c r="H341" s="48" t="e">
        <f t="shared" si="15"/>
        <v>#DIV/0!</v>
      </c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</row>
    <row r="342" spans="2:25" s="34" customFormat="1" ht="30" customHeight="1" thickBot="1" x14ac:dyDescent="0.3">
      <c r="B342" s="109">
        <v>42</v>
      </c>
      <c r="C342" s="110"/>
      <c r="D342" s="65"/>
      <c r="E342" s="97" t="s">
        <v>83</v>
      </c>
      <c r="F342" s="84">
        <f>F343</f>
        <v>0</v>
      </c>
      <c r="G342" s="84">
        <f>G343</f>
        <v>0</v>
      </c>
      <c r="H342" s="35" t="e">
        <f t="shared" si="15"/>
        <v>#DIV/0!</v>
      </c>
    </row>
    <row r="343" spans="2:25" s="34" customFormat="1" ht="30" customHeight="1" thickBot="1" x14ac:dyDescent="0.3">
      <c r="B343" s="101">
        <v>4221</v>
      </c>
      <c r="C343" s="112"/>
      <c r="D343" s="64"/>
      <c r="E343" s="89" t="s">
        <v>85</v>
      </c>
      <c r="F343" s="79"/>
      <c r="G343" s="80"/>
      <c r="H343" s="35" t="e">
        <f t="shared" si="15"/>
        <v>#DIV/0!</v>
      </c>
      <c r="K343"/>
      <c r="L343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</row>
    <row r="344" spans="2:25" s="49" customFormat="1" ht="30" customHeight="1" thickBot="1" x14ac:dyDescent="0.3">
      <c r="B344" s="107">
        <v>41</v>
      </c>
      <c r="C344" s="108"/>
      <c r="D344" s="67"/>
      <c r="E344" s="93" t="s">
        <v>114</v>
      </c>
      <c r="F344" s="83">
        <f>F345</f>
        <v>0</v>
      </c>
      <c r="G344" s="83">
        <f>G345</f>
        <v>0</v>
      </c>
      <c r="H344" s="48" t="e">
        <f t="shared" si="15"/>
        <v>#DIV/0!</v>
      </c>
      <c r="K344"/>
      <c r="L34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</row>
    <row r="345" spans="2:25" s="34" customFormat="1" ht="30" customHeight="1" thickBot="1" x14ac:dyDescent="0.3">
      <c r="B345" s="113">
        <v>32</v>
      </c>
      <c r="C345" s="114"/>
      <c r="D345" s="65"/>
      <c r="E345" s="96" t="s">
        <v>12</v>
      </c>
      <c r="F345" s="84">
        <f>F346+F347+F348+F349+F350+F351+F352+F353+F354+F355</f>
        <v>0</v>
      </c>
      <c r="G345" s="84">
        <f>G346+G347+G348+G349+G350+G351+G352+G353+G354+G355</f>
        <v>0</v>
      </c>
      <c r="H345" s="35" t="e">
        <f t="shared" si="15"/>
        <v>#DIV/0!</v>
      </c>
      <c r="K345"/>
      <c r="L345"/>
    </row>
    <row r="346" spans="2:25" s="34" customFormat="1" ht="30" customHeight="1" thickBot="1" x14ac:dyDescent="0.3">
      <c r="B346" s="115">
        <v>3211</v>
      </c>
      <c r="C346" s="116"/>
      <c r="D346" s="64"/>
      <c r="E346" s="89" t="s">
        <v>22</v>
      </c>
      <c r="F346" s="79"/>
      <c r="G346" s="80"/>
      <c r="H346" s="35" t="e">
        <f t="shared" si="15"/>
        <v>#DIV/0!</v>
      </c>
      <c r="K346"/>
      <c r="L346"/>
    </row>
    <row r="347" spans="2:25" s="34" customFormat="1" ht="30" customHeight="1" thickBot="1" x14ac:dyDescent="0.3">
      <c r="B347" s="115">
        <v>3212</v>
      </c>
      <c r="C347" s="116"/>
      <c r="D347" s="64"/>
      <c r="E347" s="90" t="s">
        <v>59</v>
      </c>
      <c r="F347" s="79"/>
      <c r="G347" s="80"/>
      <c r="H347" s="35" t="e">
        <f t="shared" si="15"/>
        <v>#DIV/0!</v>
      </c>
      <c r="K347"/>
      <c r="L347"/>
    </row>
    <row r="348" spans="2:25" s="34" customFormat="1" ht="30" customHeight="1" thickBot="1" x14ac:dyDescent="0.3">
      <c r="B348" s="101">
        <v>3213</v>
      </c>
      <c r="C348" s="112"/>
      <c r="D348" s="64"/>
      <c r="E348" s="89" t="s">
        <v>60</v>
      </c>
      <c r="F348" s="79"/>
      <c r="G348" s="80"/>
      <c r="H348" s="35" t="e">
        <f t="shared" si="15"/>
        <v>#DIV/0!</v>
      </c>
      <c r="K348"/>
      <c r="L348"/>
    </row>
    <row r="349" spans="2:25" s="34" customFormat="1" ht="30" customHeight="1" thickBot="1" x14ac:dyDescent="0.3">
      <c r="B349" s="101">
        <v>3214</v>
      </c>
      <c r="C349" s="112"/>
      <c r="D349" s="64"/>
      <c r="E349" s="89" t="s">
        <v>61</v>
      </c>
      <c r="F349" s="79"/>
      <c r="G349" s="80"/>
      <c r="H349" s="35" t="e">
        <f t="shared" si="15"/>
        <v>#DIV/0!</v>
      </c>
      <c r="K349"/>
      <c r="L349"/>
    </row>
    <row r="350" spans="2:25" s="34" customFormat="1" ht="30" customHeight="1" thickBot="1" x14ac:dyDescent="0.3">
      <c r="B350" s="101">
        <v>3221</v>
      </c>
      <c r="C350" s="112"/>
      <c r="D350" s="64"/>
      <c r="E350" s="90" t="s">
        <v>63</v>
      </c>
      <c r="F350" s="79"/>
      <c r="G350" s="80"/>
      <c r="H350" s="35" t="e">
        <f t="shared" si="15"/>
        <v>#DIV/0!</v>
      </c>
      <c r="K350"/>
      <c r="L350"/>
    </row>
    <row r="351" spans="2:25" s="34" customFormat="1" ht="30" customHeight="1" thickBot="1" x14ac:dyDescent="0.3">
      <c r="B351" s="101">
        <v>3222</v>
      </c>
      <c r="C351" s="112"/>
      <c r="D351" s="64"/>
      <c r="E351" s="90" t="s">
        <v>64</v>
      </c>
      <c r="F351" s="79"/>
      <c r="G351" s="80"/>
      <c r="H351" s="35" t="e">
        <f t="shared" si="15"/>
        <v>#DIV/0!</v>
      </c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</row>
    <row r="352" spans="2:25" s="34" customFormat="1" ht="30" customHeight="1" thickBot="1" x14ac:dyDescent="0.3">
      <c r="B352" s="101">
        <v>3223</v>
      </c>
      <c r="C352" s="112"/>
      <c r="D352" s="64"/>
      <c r="E352" s="90" t="s">
        <v>65</v>
      </c>
      <c r="F352" s="79"/>
      <c r="G352" s="80"/>
      <c r="H352" s="35" t="e">
        <f t="shared" si="15"/>
        <v>#DIV/0!</v>
      </c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</row>
    <row r="353" spans="2:25" s="34" customFormat="1" ht="30" customHeight="1" thickBot="1" x14ac:dyDescent="0.3">
      <c r="B353" s="101">
        <v>3224</v>
      </c>
      <c r="C353" s="112"/>
      <c r="D353" s="64"/>
      <c r="E353" s="90" t="s">
        <v>66</v>
      </c>
      <c r="F353" s="79"/>
      <c r="G353" s="80"/>
      <c r="H353" s="35" t="e">
        <f t="shared" si="15"/>
        <v>#DIV/0!</v>
      </c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</row>
    <row r="354" spans="2:25" s="34" customFormat="1" ht="30" customHeight="1" thickBot="1" x14ac:dyDescent="0.3">
      <c r="B354" s="101">
        <v>3225</v>
      </c>
      <c r="C354" s="112"/>
      <c r="D354" s="64"/>
      <c r="E354" s="90" t="s">
        <v>67</v>
      </c>
      <c r="F354" s="79"/>
      <c r="G354" s="80"/>
      <c r="H354" s="35" t="e">
        <f t="shared" si="15"/>
        <v>#DIV/0!</v>
      </c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</row>
    <row r="355" spans="2:25" s="34" customFormat="1" ht="27" customHeight="1" thickBot="1" x14ac:dyDescent="0.3">
      <c r="B355" s="101">
        <v>3227</v>
      </c>
      <c r="C355" s="112"/>
      <c r="D355" s="64"/>
      <c r="E355" s="90" t="s">
        <v>68</v>
      </c>
      <c r="F355" s="79"/>
      <c r="G355" s="80"/>
      <c r="H355" s="35" t="e">
        <f t="shared" si="15"/>
        <v>#DIV/0!</v>
      </c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</row>
    <row r="356" spans="2:25" s="49" customFormat="1" ht="30" customHeight="1" thickBot="1" x14ac:dyDescent="0.3">
      <c r="B356" s="107">
        <v>94</v>
      </c>
      <c r="C356" s="108"/>
      <c r="D356" s="67"/>
      <c r="E356" s="93" t="s">
        <v>122</v>
      </c>
      <c r="F356" s="83">
        <f>F357</f>
        <v>0</v>
      </c>
      <c r="G356" s="83">
        <f>G357</f>
        <v>0</v>
      </c>
      <c r="H356" s="48" t="e">
        <f t="shared" si="15"/>
        <v>#DIV/0!</v>
      </c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</row>
    <row r="357" spans="2:25" s="34" customFormat="1" ht="30" customHeight="1" thickBot="1" x14ac:dyDescent="0.3">
      <c r="B357" s="109">
        <v>42</v>
      </c>
      <c r="C357" s="110"/>
      <c r="D357" s="65"/>
      <c r="E357" s="97" t="s">
        <v>83</v>
      </c>
      <c r="F357" s="84">
        <f>F358</f>
        <v>0</v>
      </c>
      <c r="G357" s="84">
        <f>G358</f>
        <v>0</v>
      </c>
      <c r="H357" s="35" t="e">
        <f t="shared" si="15"/>
        <v>#DIV/0!</v>
      </c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2:25" s="34" customFormat="1" ht="30" customHeight="1" thickBot="1" x14ac:dyDescent="0.3">
      <c r="B358" s="101">
        <v>4221</v>
      </c>
      <c r="C358" s="112"/>
      <c r="D358" s="64"/>
      <c r="E358" s="89" t="s">
        <v>85</v>
      </c>
      <c r="F358" s="79"/>
      <c r="G358" s="80"/>
      <c r="H358" s="35" t="e">
        <f t="shared" si="15"/>
        <v>#DIV/0!</v>
      </c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2:25" s="49" customFormat="1" ht="30" customHeight="1" thickBot="1" x14ac:dyDescent="0.3">
      <c r="B359" s="107">
        <v>52</v>
      </c>
      <c r="C359" s="108"/>
      <c r="D359" s="67"/>
      <c r="E359" s="93" t="s">
        <v>115</v>
      </c>
      <c r="F359" s="83">
        <f>F360+F364</f>
        <v>0</v>
      </c>
      <c r="G359" s="83">
        <f>G360+G364</f>
        <v>0</v>
      </c>
      <c r="H359" s="48" t="e">
        <f t="shared" ref="H359:H363" si="16">G359/F359*100</f>
        <v>#DIV/0!</v>
      </c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</row>
    <row r="360" spans="2:25" s="34" customFormat="1" ht="30" customHeight="1" thickBot="1" x14ac:dyDescent="0.3">
      <c r="B360" s="109">
        <v>31</v>
      </c>
      <c r="C360" s="110"/>
      <c r="D360" s="65"/>
      <c r="E360" s="94" t="s">
        <v>120</v>
      </c>
      <c r="F360" s="84">
        <f>F361+F362+F363</f>
        <v>0</v>
      </c>
      <c r="G360" s="84">
        <f>G361+G362+G363</f>
        <v>0</v>
      </c>
      <c r="H360" s="35" t="e">
        <f t="shared" si="16"/>
        <v>#DIV/0!</v>
      </c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</row>
    <row r="361" spans="2:25" s="34" customFormat="1" ht="30" customHeight="1" thickBot="1" x14ac:dyDescent="0.3">
      <c r="B361" s="101" t="s">
        <v>175</v>
      </c>
      <c r="C361" s="112"/>
      <c r="D361" s="64"/>
      <c r="E361" s="89" t="s">
        <v>20</v>
      </c>
      <c r="F361" s="79"/>
      <c r="G361" s="80"/>
      <c r="H361" s="35" t="e">
        <f t="shared" si="16"/>
        <v>#DIV/0!</v>
      </c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</row>
    <row r="362" spans="2:25" s="34" customFormat="1" ht="30" customHeight="1" thickBot="1" x14ac:dyDescent="0.3">
      <c r="B362" s="101" t="s">
        <v>140</v>
      </c>
      <c r="C362" s="112"/>
      <c r="D362" s="64"/>
      <c r="E362" s="89" t="s">
        <v>56</v>
      </c>
      <c r="F362" s="79"/>
      <c r="G362" s="80"/>
      <c r="H362" s="35" t="e">
        <f t="shared" si="16"/>
        <v>#DIV/0!</v>
      </c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</row>
    <row r="363" spans="2:25" s="34" customFormat="1" ht="30" customHeight="1" thickBot="1" x14ac:dyDescent="0.3">
      <c r="B363" s="101" t="s">
        <v>141</v>
      </c>
      <c r="C363" s="112"/>
      <c r="D363" s="64"/>
      <c r="E363" s="98" t="s">
        <v>58</v>
      </c>
      <c r="F363" s="79"/>
      <c r="G363" s="80"/>
      <c r="H363" s="35" t="e">
        <f t="shared" si="16"/>
        <v>#DIV/0!</v>
      </c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</row>
    <row r="364" spans="2:25" s="34" customFormat="1" ht="30" customHeight="1" thickBot="1" x14ac:dyDescent="0.3">
      <c r="B364" s="113">
        <v>32</v>
      </c>
      <c r="C364" s="114"/>
      <c r="D364" s="65"/>
      <c r="E364" s="96" t="s">
        <v>12</v>
      </c>
      <c r="F364" s="84">
        <f>F365+F366+F367+F368+F369+F370</f>
        <v>0</v>
      </c>
      <c r="G364" s="84">
        <f>G365+G366+G367+G368+G369+G370</f>
        <v>0</v>
      </c>
      <c r="H364" s="35" t="e">
        <f t="shared" ref="H364:H370" si="17">G364/F364*100</f>
        <v>#DIV/0!</v>
      </c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</row>
    <row r="365" spans="2:25" s="34" customFormat="1" ht="24.75" customHeight="1" thickBot="1" x14ac:dyDescent="0.3">
      <c r="B365" s="115" t="s">
        <v>143</v>
      </c>
      <c r="C365" s="116"/>
      <c r="D365" s="64"/>
      <c r="E365" s="89" t="s">
        <v>59</v>
      </c>
      <c r="F365" s="79"/>
      <c r="G365" s="80"/>
      <c r="H365" s="35" t="e">
        <f t="shared" si="17"/>
        <v>#DIV/0!</v>
      </c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</row>
    <row r="366" spans="2:25" s="34" customFormat="1" ht="24.75" customHeight="1" thickBot="1" x14ac:dyDescent="0.3">
      <c r="B366" s="115" t="s">
        <v>145</v>
      </c>
      <c r="C366" s="116"/>
      <c r="D366" s="64"/>
      <c r="E366" s="90" t="s">
        <v>61</v>
      </c>
      <c r="F366" s="79"/>
      <c r="G366" s="80"/>
      <c r="H366" s="35" t="e">
        <f t="shared" si="17"/>
        <v>#DIV/0!</v>
      </c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</row>
    <row r="367" spans="2:25" ht="24.75" customHeight="1" thickBot="1" x14ac:dyDescent="0.3">
      <c r="B367" s="101" t="s">
        <v>146</v>
      </c>
      <c r="C367" s="112"/>
      <c r="D367" s="64"/>
      <c r="E367" s="89" t="s">
        <v>63</v>
      </c>
      <c r="F367" s="79"/>
      <c r="G367" s="80"/>
      <c r="H367" s="35" t="e">
        <f t="shared" si="17"/>
        <v>#DIV/0!</v>
      </c>
    </row>
    <row r="368" spans="2:25" ht="24.75" customHeight="1" thickBot="1" x14ac:dyDescent="0.3">
      <c r="B368" s="101" t="s">
        <v>155</v>
      </c>
      <c r="C368" s="112"/>
      <c r="D368" s="64"/>
      <c r="E368" s="89" t="s">
        <v>72</v>
      </c>
      <c r="F368" s="79"/>
      <c r="G368" s="80"/>
      <c r="H368" s="35" t="e">
        <f t="shared" si="17"/>
        <v>#DIV/0!</v>
      </c>
    </row>
    <row r="369" spans="2:8" ht="24.75" customHeight="1" thickBot="1" x14ac:dyDescent="0.3">
      <c r="B369" s="101" t="s">
        <v>156</v>
      </c>
      <c r="C369" s="112"/>
      <c r="D369" s="64"/>
      <c r="E369" s="90" t="s">
        <v>73</v>
      </c>
      <c r="F369" s="79"/>
      <c r="G369" s="80"/>
      <c r="H369" s="35" t="e">
        <f t="shared" si="17"/>
        <v>#DIV/0!</v>
      </c>
    </row>
    <row r="370" spans="2:8" ht="24.75" customHeight="1" thickBot="1" x14ac:dyDescent="0.3">
      <c r="B370" s="101" t="s">
        <v>161</v>
      </c>
      <c r="C370" s="112"/>
      <c r="D370" s="64"/>
      <c r="E370" s="90" t="s">
        <v>77</v>
      </c>
      <c r="F370" s="79"/>
      <c r="G370" s="80"/>
      <c r="H370" s="35" t="e">
        <f t="shared" si="17"/>
        <v>#DIV/0!</v>
      </c>
    </row>
    <row r="371" spans="2:8" ht="24.75" customHeight="1" thickBot="1" x14ac:dyDescent="0.3">
      <c r="B371" s="107">
        <v>52</v>
      </c>
      <c r="C371" s="108"/>
      <c r="D371" s="67"/>
      <c r="E371" s="93" t="s">
        <v>197</v>
      </c>
      <c r="F371" s="83">
        <f>F372</f>
        <v>0</v>
      </c>
      <c r="G371" s="83">
        <f>G372</f>
        <v>0</v>
      </c>
      <c r="H371" s="48" t="e">
        <f t="shared" ref="H371" si="18">G371/F371*100</f>
        <v>#DIV/0!</v>
      </c>
    </row>
    <row r="372" spans="2:8" ht="21" customHeight="1" thickBot="1" x14ac:dyDescent="0.3">
      <c r="B372" s="113">
        <v>32</v>
      </c>
      <c r="C372" s="114"/>
      <c r="D372" s="65"/>
      <c r="E372" s="96" t="s">
        <v>12</v>
      </c>
      <c r="F372" s="84">
        <f>F373+F374+F375+F376+F377+F378</f>
        <v>0</v>
      </c>
      <c r="G372" s="84">
        <f>G373+G374+G375+G376+G377+G378</f>
        <v>0</v>
      </c>
      <c r="H372" s="35" t="e">
        <f>G372/F372*100</f>
        <v>#DIV/0!</v>
      </c>
    </row>
    <row r="373" spans="2:8" ht="21" customHeight="1" thickBot="1" x14ac:dyDescent="0.3">
      <c r="B373" s="115" t="s">
        <v>146</v>
      </c>
      <c r="C373" s="116"/>
      <c r="D373" s="64"/>
      <c r="E373" s="89" t="s">
        <v>63</v>
      </c>
      <c r="F373" s="79"/>
      <c r="G373" s="80"/>
      <c r="H373" s="35" t="e">
        <f>G373/F373*100</f>
        <v>#DIV/0!</v>
      </c>
    </row>
    <row r="374" spans="2:8" ht="21" customHeight="1" x14ac:dyDescent="0.25"/>
  </sheetData>
  <mergeCells count="5">
    <mergeCell ref="B2:H2"/>
    <mergeCell ref="B4:H4"/>
    <mergeCell ref="B6:E6"/>
    <mergeCell ref="B7:E7"/>
    <mergeCell ref="B8:D8"/>
  </mergeCells>
  <pageMargins left="0.7" right="0.7" top="0.75" bottom="0.75" header="0.3" footer="0.3"/>
  <pageSetup paperSize="9"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109"/>
  <sheetViews>
    <sheetView topLeftCell="A49" workbookViewId="0">
      <selection activeCell="G70" sqref="G70"/>
    </sheetView>
  </sheetViews>
  <sheetFormatPr defaultRowHeight="32.25" customHeight="1" x14ac:dyDescent="0.25"/>
  <cols>
    <col min="1" max="1" width="10.85546875" customWidth="1"/>
    <col min="3" max="3" width="6.42578125" bestFit="1" customWidth="1"/>
    <col min="4" max="5" width="6.42578125" customWidth="1"/>
    <col min="6" max="6" width="33.85546875" bestFit="1" customWidth="1"/>
  </cols>
  <sheetData>
    <row r="3" spans="1:8" ht="32.25" customHeight="1" x14ac:dyDescent="0.25">
      <c r="A3" s="70" t="s">
        <v>168</v>
      </c>
      <c r="B3" s="70" t="s">
        <v>169</v>
      </c>
      <c r="C3" s="70" t="s">
        <v>167</v>
      </c>
      <c r="D3" s="70"/>
      <c r="E3" s="70"/>
      <c r="F3" s="70" t="s">
        <v>170</v>
      </c>
      <c r="G3" s="70" t="s">
        <v>171</v>
      </c>
      <c r="H3" s="70" t="s">
        <v>172</v>
      </c>
    </row>
    <row r="4" spans="1:8" ht="32.25" customHeight="1" x14ac:dyDescent="0.25">
      <c r="A4" s="71" t="s">
        <v>173</v>
      </c>
      <c r="B4" s="71" t="s">
        <v>174</v>
      </c>
      <c r="C4" s="71" t="s">
        <v>175</v>
      </c>
      <c r="D4" s="71"/>
      <c r="E4" s="71"/>
      <c r="F4" s="71" t="s">
        <v>20</v>
      </c>
      <c r="G4" s="72">
        <v>182812.16</v>
      </c>
      <c r="H4" s="72">
        <v>182485.64</v>
      </c>
    </row>
    <row r="5" spans="1:8" ht="32.25" customHeight="1" x14ac:dyDescent="0.25">
      <c r="A5" s="71" t="s">
        <v>173</v>
      </c>
      <c r="B5" s="71" t="s">
        <v>174</v>
      </c>
      <c r="C5" s="71" t="s">
        <v>140</v>
      </c>
      <c r="D5" s="71"/>
      <c r="E5" s="71"/>
      <c r="F5" s="71" t="s">
        <v>56</v>
      </c>
      <c r="G5" s="72">
        <v>16724.28</v>
      </c>
      <c r="H5" s="72">
        <v>14109.04</v>
      </c>
    </row>
    <row r="6" spans="1:8" ht="32.25" customHeight="1" x14ac:dyDescent="0.25">
      <c r="A6" s="71" t="s">
        <v>173</v>
      </c>
      <c r="B6" s="71" t="s">
        <v>174</v>
      </c>
      <c r="C6" s="71" t="s">
        <v>141</v>
      </c>
      <c r="D6" s="71"/>
      <c r="E6" s="71"/>
      <c r="F6" s="71" t="s">
        <v>58</v>
      </c>
      <c r="G6" s="72">
        <v>27344.32</v>
      </c>
      <c r="H6" s="72">
        <v>27186.799999999999</v>
      </c>
    </row>
    <row r="7" spans="1:8" ht="32.25" customHeight="1" x14ac:dyDescent="0.25">
      <c r="A7" s="71" t="s">
        <v>173</v>
      </c>
      <c r="B7" s="71" t="s">
        <v>176</v>
      </c>
      <c r="C7" s="71" t="s">
        <v>142</v>
      </c>
      <c r="D7" s="71"/>
      <c r="E7" s="71"/>
      <c r="F7" s="71" t="s">
        <v>22</v>
      </c>
      <c r="G7" s="72">
        <v>358.43</v>
      </c>
      <c r="H7" s="72">
        <v>331.88</v>
      </c>
    </row>
    <row r="8" spans="1:8" ht="32.25" customHeight="1" x14ac:dyDescent="0.25">
      <c r="A8" s="71" t="s">
        <v>173</v>
      </c>
      <c r="B8" s="71" t="s">
        <v>176</v>
      </c>
      <c r="C8" s="71" t="s">
        <v>143</v>
      </c>
      <c r="D8" s="71"/>
      <c r="E8" s="71"/>
      <c r="F8" s="71" t="s">
        <v>59</v>
      </c>
      <c r="G8" s="72">
        <v>18017.07</v>
      </c>
      <c r="H8" s="72">
        <v>18984.61</v>
      </c>
    </row>
    <row r="9" spans="1:8" ht="32.25" customHeight="1" x14ac:dyDescent="0.25">
      <c r="A9" s="71" t="s">
        <v>173</v>
      </c>
      <c r="B9" s="71" t="s">
        <v>176</v>
      </c>
      <c r="C9" s="71" t="s">
        <v>145</v>
      </c>
      <c r="D9" s="71"/>
      <c r="E9" s="71"/>
      <c r="F9" s="71" t="s">
        <v>61</v>
      </c>
      <c r="G9" s="72">
        <v>13291.52</v>
      </c>
      <c r="H9" s="72">
        <v>12921.56</v>
      </c>
    </row>
    <row r="10" spans="1:8" ht="32.25" customHeight="1" x14ac:dyDescent="0.25">
      <c r="A10" s="71" t="s">
        <v>173</v>
      </c>
      <c r="B10" s="71" t="s">
        <v>176</v>
      </c>
      <c r="C10" s="71" t="s">
        <v>156</v>
      </c>
      <c r="D10" s="71"/>
      <c r="E10" s="71"/>
      <c r="F10" s="71" t="s">
        <v>73</v>
      </c>
      <c r="G10" s="72">
        <v>2136.8200000000002</v>
      </c>
      <c r="H10" s="72">
        <v>0</v>
      </c>
    </row>
    <row r="11" spans="1:8" ht="32.25" customHeight="1" x14ac:dyDescent="0.25">
      <c r="A11" s="71" t="s">
        <v>173</v>
      </c>
      <c r="B11" s="71" t="s">
        <v>176</v>
      </c>
      <c r="C11" s="71" t="s">
        <v>159</v>
      </c>
      <c r="D11" s="71"/>
      <c r="E11" s="71"/>
      <c r="F11" s="71" t="s">
        <v>177</v>
      </c>
      <c r="G11" s="72">
        <v>0</v>
      </c>
      <c r="H11" s="72">
        <v>899.31</v>
      </c>
    </row>
    <row r="12" spans="1:8" ht="32.25" customHeight="1" x14ac:dyDescent="0.25">
      <c r="A12" s="71" t="s">
        <v>173</v>
      </c>
      <c r="B12" s="71" t="s">
        <v>176</v>
      </c>
      <c r="C12" s="71" t="s">
        <v>160</v>
      </c>
      <c r="D12" s="71"/>
      <c r="E12" s="71"/>
      <c r="F12" s="71" t="s">
        <v>178</v>
      </c>
      <c r="G12" s="72">
        <v>4517.76</v>
      </c>
      <c r="H12" s="72">
        <v>4517.76</v>
      </c>
    </row>
    <row r="13" spans="1:8" ht="32.25" customHeight="1" x14ac:dyDescent="0.25">
      <c r="A13" s="71" t="s">
        <v>173</v>
      </c>
      <c r="B13" s="71" t="s">
        <v>179</v>
      </c>
      <c r="C13" s="71" t="s">
        <v>164</v>
      </c>
      <c r="D13" s="71"/>
      <c r="E13" s="71"/>
      <c r="F13" s="71" t="s">
        <v>180</v>
      </c>
      <c r="G13" s="72">
        <v>0</v>
      </c>
      <c r="H13" s="72">
        <v>3000</v>
      </c>
    </row>
    <row r="14" spans="1:8" ht="32.25" customHeight="1" x14ac:dyDescent="0.25">
      <c r="A14" s="71" t="s">
        <v>173</v>
      </c>
      <c r="B14" s="71" t="s">
        <v>181</v>
      </c>
      <c r="C14" s="71" t="s">
        <v>165</v>
      </c>
      <c r="D14" s="71"/>
      <c r="E14" s="71"/>
      <c r="F14" s="71" t="s">
        <v>87</v>
      </c>
      <c r="G14" s="72">
        <v>688.85</v>
      </c>
      <c r="H14" s="72">
        <v>688.85</v>
      </c>
    </row>
    <row r="15" spans="1:8" ht="32.25" customHeight="1" x14ac:dyDescent="0.25">
      <c r="A15" s="71" t="s">
        <v>173</v>
      </c>
      <c r="B15" s="71" t="s">
        <v>181</v>
      </c>
      <c r="C15" s="71" t="s">
        <v>166</v>
      </c>
      <c r="D15" s="71"/>
      <c r="E15" s="71"/>
      <c r="F15" s="71" t="s">
        <v>182</v>
      </c>
      <c r="G15" s="72">
        <v>0</v>
      </c>
      <c r="H15" s="72">
        <v>407.33</v>
      </c>
    </row>
    <row r="16" spans="1:8" ht="32.25" customHeight="1" x14ac:dyDescent="0.25">
      <c r="A16" s="70" t="s">
        <v>168</v>
      </c>
      <c r="B16" s="70" t="s">
        <v>169</v>
      </c>
      <c r="C16" s="70" t="s">
        <v>167</v>
      </c>
      <c r="D16" s="70"/>
      <c r="E16" s="70"/>
      <c r="F16" s="70" t="s">
        <v>170</v>
      </c>
      <c r="G16" s="70" t="s">
        <v>183</v>
      </c>
      <c r="H16" s="70" t="s">
        <v>184</v>
      </c>
    </row>
    <row r="17" spans="1:8" ht="32.25" customHeight="1" x14ac:dyDescent="0.25">
      <c r="A17" s="71" t="s">
        <v>173</v>
      </c>
      <c r="B17" s="71" t="s">
        <v>174</v>
      </c>
      <c r="C17" s="71" t="s">
        <v>140</v>
      </c>
      <c r="D17" s="71"/>
      <c r="E17" s="71"/>
      <c r="F17" s="71" t="s">
        <v>56</v>
      </c>
      <c r="G17" s="72">
        <v>750</v>
      </c>
      <c r="H17" s="72">
        <v>0</v>
      </c>
    </row>
    <row r="18" spans="1:8" ht="32.25" customHeight="1" x14ac:dyDescent="0.25">
      <c r="A18" s="71" t="s">
        <v>173</v>
      </c>
      <c r="B18" s="71" t="s">
        <v>176</v>
      </c>
      <c r="C18" s="71" t="s">
        <v>142</v>
      </c>
      <c r="D18" s="71"/>
      <c r="E18" s="71"/>
      <c r="F18" s="71" t="s">
        <v>22</v>
      </c>
      <c r="G18" s="72">
        <v>571.78</v>
      </c>
      <c r="H18" s="72">
        <v>598.32999999999993</v>
      </c>
    </row>
    <row r="19" spans="1:8" ht="32.25" customHeight="1" x14ac:dyDescent="0.25">
      <c r="A19" s="71" t="s">
        <v>173</v>
      </c>
      <c r="B19" s="71" t="s">
        <v>176</v>
      </c>
      <c r="C19" s="71" t="s">
        <v>144</v>
      </c>
      <c r="D19" s="71"/>
      <c r="E19" s="71"/>
      <c r="F19" s="71" t="s">
        <v>60</v>
      </c>
      <c r="G19" s="72">
        <v>756.02</v>
      </c>
      <c r="H19" s="72">
        <v>673.52</v>
      </c>
    </row>
    <row r="20" spans="1:8" ht="32.25" customHeight="1" x14ac:dyDescent="0.25">
      <c r="A20" s="71" t="s">
        <v>173</v>
      </c>
      <c r="B20" s="71" t="s">
        <v>176</v>
      </c>
      <c r="C20" s="71" t="s">
        <v>145</v>
      </c>
      <c r="D20" s="71"/>
      <c r="E20" s="71"/>
      <c r="F20" s="71" t="s">
        <v>61</v>
      </c>
      <c r="G20" s="72">
        <v>254</v>
      </c>
      <c r="H20" s="72">
        <v>408</v>
      </c>
    </row>
    <row r="21" spans="1:8" ht="32.25" customHeight="1" x14ac:dyDescent="0.25">
      <c r="A21" s="71" t="s">
        <v>173</v>
      </c>
      <c r="B21" s="71" t="s">
        <v>176</v>
      </c>
      <c r="C21" s="71" t="s">
        <v>146</v>
      </c>
      <c r="D21" s="71"/>
      <c r="E21" s="71"/>
      <c r="F21" s="71" t="s">
        <v>63</v>
      </c>
      <c r="G21" s="72">
        <v>13015.24</v>
      </c>
      <c r="H21" s="72">
        <v>9588.08</v>
      </c>
    </row>
    <row r="22" spans="1:8" ht="32.25" customHeight="1" x14ac:dyDescent="0.25">
      <c r="A22" s="71" t="s">
        <v>173</v>
      </c>
      <c r="B22" s="71" t="s">
        <v>176</v>
      </c>
      <c r="C22" s="71" t="s">
        <v>147</v>
      </c>
      <c r="D22" s="71"/>
      <c r="E22" s="71"/>
      <c r="F22" s="71" t="s">
        <v>64</v>
      </c>
      <c r="G22" s="72">
        <v>25400.5</v>
      </c>
      <c r="H22" s="72">
        <v>19959.64</v>
      </c>
    </row>
    <row r="23" spans="1:8" ht="32.25" customHeight="1" x14ac:dyDescent="0.25">
      <c r="A23" s="71" t="s">
        <v>173</v>
      </c>
      <c r="B23" s="71" t="s">
        <v>176</v>
      </c>
      <c r="C23" s="71" t="s">
        <v>148</v>
      </c>
      <c r="D23" s="71"/>
      <c r="E23" s="71"/>
      <c r="F23" s="71" t="s">
        <v>65</v>
      </c>
      <c r="G23" s="72">
        <v>6949.28</v>
      </c>
      <c r="H23" s="72">
        <v>6275.45</v>
      </c>
    </row>
    <row r="24" spans="1:8" ht="32.25" customHeight="1" x14ac:dyDescent="0.25">
      <c r="A24" s="71" t="s">
        <v>173</v>
      </c>
      <c r="B24" s="71" t="s">
        <v>176</v>
      </c>
      <c r="C24" s="71" t="s">
        <v>149</v>
      </c>
      <c r="D24" s="71"/>
      <c r="E24" s="71"/>
      <c r="F24" s="71" t="s">
        <v>67</v>
      </c>
      <c r="G24" s="72">
        <v>4406.5600000000004</v>
      </c>
      <c r="H24" s="72">
        <v>1278.46</v>
      </c>
    </row>
    <row r="25" spans="1:8" ht="32.25" customHeight="1" x14ac:dyDescent="0.25">
      <c r="A25" s="71" t="s">
        <v>173</v>
      </c>
      <c r="B25" s="71" t="s">
        <v>176</v>
      </c>
      <c r="C25" s="71" t="s">
        <v>150</v>
      </c>
      <c r="D25" s="71"/>
      <c r="E25" s="71"/>
      <c r="F25" s="71" t="s">
        <v>68</v>
      </c>
      <c r="G25" s="72">
        <v>0</v>
      </c>
      <c r="H25" s="72">
        <v>70.88</v>
      </c>
    </row>
    <row r="26" spans="1:8" ht="32.25" customHeight="1" x14ac:dyDescent="0.25">
      <c r="A26" s="71" t="s">
        <v>173</v>
      </c>
      <c r="B26" s="71" t="s">
        <v>176</v>
      </c>
      <c r="C26" s="71" t="s">
        <v>151</v>
      </c>
      <c r="D26" s="71"/>
      <c r="E26" s="71"/>
      <c r="F26" s="71" t="s">
        <v>69</v>
      </c>
      <c r="G26" s="72">
        <v>2264.04</v>
      </c>
      <c r="H26" s="72">
        <v>2126.4699999999998</v>
      </c>
    </row>
    <row r="27" spans="1:8" ht="32.25" customHeight="1" x14ac:dyDescent="0.25">
      <c r="A27" s="71" t="s">
        <v>173</v>
      </c>
      <c r="B27" s="71" t="s">
        <v>176</v>
      </c>
      <c r="C27" s="71" t="s">
        <v>152</v>
      </c>
      <c r="D27" s="71"/>
      <c r="E27" s="71"/>
      <c r="F27" s="71" t="s">
        <v>70</v>
      </c>
      <c r="G27" s="72">
        <v>8580.27</v>
      </c>
      <c r="H27" s="72">
        <v>1532.77</v>
      </c>
    </row>
    <row r="28" spans="1:8" ht="32.25" customHeight="1" x14ac:dyDescent="0.25">
      <c r="A28" s="71" t="s">
        <v>173</v>
      </c>
      <c r="B28" s="71" t="s">
        <v>176</v>
      </c>
      <c r="C28" s="71" t="s">
        <v>153</v>
      </c>
      <c r="D28" s="71"/>
      <c r="E28" s="71"/>
      <c r="F28" s="71" t="s">
        <v>185</v>
      </c>
      <c r="G28" s="72">
        <v>166.25</v>
      </c>
      <c r="H28" s="72">
        <v>166.25</v>
      </c>
    </row>
    <row r="29" spans="1:8" ht="32.25" customHeight="1" x14ac:dyDescent="0.25">
      <c r="A29" s="71" t="s">
        <v>173</v>
      </c>
      <c r="B29" s="71" t="s">
        <v>176</v>
      </c>
      <c r="C29" s="71" t="s">
        <v>154</v>
      </c>
      <c r="D29" s="71"/>
      <c r="E29" s="71"/>
      <c r="F29" s="71" t="s">
        <v>71</v>
      </c>
      <c r="G29" s="72">
        <v>1901.75</v>
      </c>
      <c r="H29" s="72">
        <v>1908.8200000000002</v>
      </c>
    </row>
    <row r="30" spans="1:8" ht="32.25" customHeight="1" x14ac:dyDescent="0.25">
      <c r="A30" s="71" t="s">
        <v>173</v>
      </c>
      <c r="B30" s="71" t="s">
        <v>176</v>
      </c>
      <c r="C30" s="71" t="s">
        <v>155</v>
      </c>
      <c r="D30" s="71"/>
      <c r="E30" s="71"/>
      <c r="F30" s="71" t="s">
        <v>72</v>
      </c>
      <c r="G30" s="72">
        <v>1218.67</v>
      </c>
      <c r="H30" s="72">
        <v>1203.97</v>
      </c>
    </row>
    <row r="31" spans="1:8" ht="32.25" customHeight="1" x14ac:dyDescent="0.25">
      <c r="A31" s="71" t="s">
        <v>173</v>
      </c>
      <c r="B31" s="71" t="s">
        <v>176</v>
      </c>
      <c r="C31" s="71" t="s">
        <v>156</v>
      </c>
      <c r="D31" s="71"/>
      <c r="E31" s="71"/>
      <c r="F31" s="71" t="s">
        <v>73</v>
      </c>
      <c r="G31" s="72">
        <v>5372.3899999999994</v>
      </c>
      <c r="H31" s="72">
        <v>8119.73</v>
      </c>
    </row>
    <row r="32" spans="1:8" ht="32.25" customHeight="1" x14ac:dyDescent="0.25">
      <c r="A32" s="71" t="s">
        <v>173</v>
      </c>
      <c r="B32" s="71" t="s">
        <v>176</v>
      </c>
      <c r="C32" s="71" t="s">
        <v>157</v>
      </c>
      <c r="D32" s="71"/>
      <c r="E32" s="71"/>
      <c r="F32" s="71" t="s">
        <v>74</v>
      </c>
      <c r="G32" s="72">
        <v>1201.6099999999999</v>
      </c>
      <c r="H32" s="72">
        <v>2587.31</v>
      </c>
    </row>
    <row r="33" spans="1:8" ht="32.25" customHeight="1" x14ac:dyDescent="0.25">
      <c r="A33" s="71" t="s">
        <v>173</v>
      </c>
      <c r="B33" s="71" t="s">
        <v>176</v>
      </c>
      <c r="C33" s="71" t="s">
        <v>158</v>
      </c>
      <c r="D33" s="71"/>
      <c r="E33" s="71"/>
      <c r="F33" s="71" t="s">
        <v>75</v>
      </c>
      <c r="G33" s="72">
        <v>2030.5100000000002</v>
      </c>
      <c r="H33" s="72">
        <v>2869.88</v>
      </c>
    </row>
    <row r="34" spans="1:8" ht="32.25" customHeight="1" x14ac:dyDescent="0.25">
      <c r="A34" s="71" t="s">
        <v>173</v>
      </c>
      <c r="B34" s="71" t="s">
        <v>176</v>
      </c>
      <c r="C34" s="71" t="s">
        <v>161</v>
      </c>
      <c r="D34" s="71"/>
      <c r="E34" s="71"/>
      <c r="F34" s="71" t="s">
        <v>77</v>
      </c>
      <c r="G34" s="72">
        <v>1847.93</v>
      </c>
      <c r="H34" s="72">
        <v>1847.53</v>
      </c>
    </row>
    <row r="35" spans="1:8" ht="32.25" customHeight="1" x14ac:dyDescent="0.25">
      <c r="A35" s="71" t="s">
        <v>173</v>
      </c>
      <c r="B35" s="71" t="s">
        <v>176</v>
      </c>
      <c r="C35" s="71" t="s">
        <v>162</v>
      </c>
      <c r="D35" s="71"/>
      <c r="E35" s="71"/>
      <c r="F35" s="71" t="s">
        <v>78</v>
      </c>
      <c r="G35" s="72">
        <v>51.87</v>
      </c>
      <c r="H35" s="72">
        <v>51.87</v>
      </c>
    </row>
    <row r="36" spans="1:8" ht="32.25" customHeight="1" x14ac:dyDescent="0.25">
      <c r="A36" s="71" t="s">
        <v>173</v>
      </c>
      <c r="B36" s="71" t="s">
        <v>186</v>
      </c>
      <c r="C36" s="71" t="s">
        <v>163</v>
      </c>
      <c r="D36" s="71"/>
      <c r="E36" s="71"/>
      <c r="F36" s="71" t="s">
        <v>82</v>
      </c>
      <c r="G36" s="72">
        <v>650.98</v>
      </c>
      <c r="H36" s="72">
        <v>666.34</v>
      </c>
    </row>
    <row r="37" spans="1:8" ht="32.25" customHeight="1" x14ac:dyDescent="0.25">
      <c r="A37" s="71" t="s">
        <v>173</v>
      </c>
      <c r="B37" s="71" t="s">
        <v>181</v>
      </c>
      <c r="C37" s="71" t="s">
        <v>166</v>
      </c>
      <c r="D37" s="71"/>
      <c r="E37" s="71"/>
      <c r="F37" s="71" t="s">
        <v>182</v>
      </c>
      <c r="G37" s="72">
        <v>407.33</v>
      </c>
      <c r="H37" s="72">
        <v>0</v>
      </c>
    </row>
    <row r="38" spans="1:8" ht="32.25" customHeight="1" x14ac:dyDescent="0.25">
      <c r="A38" s="70" t="s">
        <v>168</v>
      </c>
      <c r="B38" s="70" t="s">
        <v>169</v>
      </c>
      <c r="C38" s="70" t="s">
        <v>167</v>
      </c>
      <c r="D38" s="70"/>
      <c r="E38" s="70"/>
      <c r="F38" s="70" t="s">
        <v>170</v>
      </c>
      <c r="G38" s="70" t="s">
        <v>187</v>
      </c>
      <c r="H38" s="70" t="s">
        <v>188</v>
      </c>
    </row>
    <row r="39" spans="1:8" ht="32.25" customHeight="1" x14ac:dyDescent="0.25">
      <c r="A39" s="71" t="s">
        <v>173</v>
      </c>
      <c r="B39" s="71" t="s">
        <v>174</v>
      </c>
      <c r="C39" s="71" t="s">
        <v>175</v>
      </c>
      <c r="D39" s="71"/>
      <c r="E39" s="71"/>
      <c r="F39" s="71" t="s">
        <v>20</v>
      </c>
      <c r="G39" s="72">
        <v>47051.76</v>
      </c>
      <c r="H39" s="72">
        <v>47051.76</v>
      </c>
    </row>
    <row r="40" spans="1:8" ht="32.25" customHeight="1" x14ac:dyDescent="0.25">
      <c r="A40" s="71" t="s">
        <v>173</v>
      </c>
      <c r="B40" s="71" t="s">
        <v>174</v>
      </c>
      <c r="C40" s="71" t="s">
        <v>140</v>
      </c>
      <c r="D40" s="71"/>
      <c r="E40" s="71"/>
      <c r="F40" s="71" t="s">
        <v>56</v>
      </c>
      <c r="G40" s="72">
        <v>600</v>
      </c>
      <c r="H40" s="72">
        <v>600</v>
      </c>
    </row>
    <row r="41" spans="1:8" ht="32.25" customHeight="1" x14ac:dyDescent="0.25">
      <c r="A41" s="71" t="s">
        <v>173</v>
      </c>
      <c r="B41" s="71" t="s">
        <v>174</v>
      </c>
      <c r="C41" s="71" t="s">
        <v>141</v>
      </c>
      <c r="D41" s="71"/>
      <c r="E41" s="71"/>
      <c r="F41" s="71" t="s">
        <v>58</v>
      </c>
      <c r="G41" s="72">
        <v>7130</v>
      </c>
      <c r="H41" s="72">
        <v>7130</v>
      </c>
    </row>
    <row r="42" spans="1:8" ht="32.25" customHeight="1" x14ac:dyDescent="0.25">
      <c r="A42" s="71" t="s">
        <v>173</v>
      </c>
      <c r="B42" s="71" t="s">
        <v>176</v>
      </c>
      <c r="C42" s="71" t="s">
        <v>145</v>
      </c>
      <c r="D42" s="71"/>
      <c r="E42" s="71"/>
      <c r="F42" s="71" t="s">
        <v>61</v>
      </c>
      <c r="G42" s="72">
        <v>194.29</v>
      </c>
      <c r="H42" s="72">
        <v>194.29</v>
      </c>
    </row>
    <row r="43" spans="1:8" ht="32.25" customHeight="1" x14ac:dyDescent="0.25">
      <c r="A43" s="71" t="s">
        <v>173</v>
      </c>
      <c r="B43" s="71" t="s">
        <v>176</v>
      </c>
      <c r="C43" s="71" t="s">
        <v>153</v>
      </c>
      <c r="D43" s="71"/>
      <c r="E43" s="71"/>
      <c r="F43" s="71" t="s">
        <v>185</v>
      </c>
      <c r="G43" s="72">
        <v>690.14</v>
      </c>
      <c r="H43" s="72">
        <v>690.14</v>
      </c>
    </row>
    <row r="44" spans="1:8" ht="32.25" customHeight="1" x14ac:dyDescent="0.25">
      <c r="A44" s="71" t="s">
        <v>173</v>
      </c>
      <c r="B44" s="71" t="s">
        <v>176</v>
      </c>
      <c r="C44" s="71" t="s">
        <v>162</v>
      </c>
      <c r="D44" s="71"/>
      <c r="E44" s="71"/>
      <c r="F44" s="71" t="s">
        <v>78</v>
      </c>
      <c r="G44" s="72">
        <v>331.94</v>
      </c>
      <c r="H44" s="72">
        <v>331.94</v>
      </c>
    </row>
    <row r="45" spans="1:8" ht="32.25" customHeight="1" x14ac:dyDescent="0.25">
      <c r="A45" s="70" t="s">
        <v>168</v>
      </c>
      <c r="B45" s="70" t="s">
        <v>169</v>
      </c>
      <c r="C45" s="70" t="s">
        <v>167</v>
      </c>
      <c r="D45" s="70"/>
      <c r="E45" s="70"/>
      <c r="F45" s="70" t="s">
        <v>170</v>
      </c>
      <c r="G45" s="70" t="s">
        <v>189</v>
      </c>
      <c r="H45" s="70" t="s">
        <v>190</v>
      </c>
    </row>
    <row r="46" spans="1:8" ht="32.25" customHeight="1" x14ac:dyDescent="0.25">
      <c r="A46" s="71" t="s">
        <v>191</v>
      </c>
      <c r="B46" s="71" t="s">
        <v>174</v>
      </c>
      <c r="C46" s="71" t="s">
        <v>175</v>
      </c>
      <c r="D46" s="71"/>
      <c r="E46" s="71"/>
      <c r="F46" s="71" t="s">
        <v>20</v>
      </c>
      <c r="G46" s="72">
        <v>16124.24</v>
      </c>
      <c r="H46" s="72">
        <v>15726.54</v>
      </c>
    </row>
    <row r="47" spans="1:8" ht="32.25" customHeight="1" x14ac:dyDescent="0.25">
      <c r="A47" s="71" t="s">
        <v>191</v>
      </c>
      <c r="B47" s="71" t="s">
        <v>174</v>
      </c>
      <c r="C47" s="71" t="s">
        <v>140</v>
      </c>
      <c r="D47" s="71"/>
      <c r="E47" s="71"/>
      <c r="F47" s="71" t="s">
        <v>56</v>
      </c>
      <c r="G47" s="72">
        <v>932.73</v>
      </c>
      <c r="H47" s="72">
        <v>580</v>
      </c>
    </row>
    <row r="48" spans="1:8" ht="32.25" customHeight="1" x14ac:dyDescent="0.25">
      <c r="A48" s="71" t="s">
        <v>191</v>
      </c>
      <c r="B48" s="71" t="s">
        <v>174</v>
      </c>
      <c r="C48" s="71" t="s">
        <v>141</v>
      </c>
      <c r="D48" s="71"/>
      <c r="E48" s="71"/>
      <c r="F48" s="71" t="s">
        <v>58</v>
      </c>
      <c r="G48" s="72">
        <v>2849.99</v>
      </c>
      <c r="H48" s="72">
        <v>2602.11</v>
      </c>
    </row>
    <row r="49" spans="1:8" ht="32.25" customHeight="1" x14ac:dyDescent="0.25">
      <c r="A49" s="71" t="s">
        <v>191</v>
      </c>
      <c r="B49" s="71" t="s">
        <v>176</v>
      </c>
      <c r="C49" s="71" t="s">
        <v>143</v>
      </c>
      <c r="D49" s="71"/>
      <c r="E49" s="71"/>
      <c r="F49" s="71" t="s">
        <v>59</v>
      </c>
      <c r="G49" s="72">
        <v>1380.63</v>
      </c>
      <c r="H49" s="72">
        <v>1267.98</v>
      </c>
    </row>
    <row r="50" spans="1:8" ht="32.25" customHeight="1" x14ac:dyDescent="0.25">
      <c r="A50" s="71" t="s">
        <v>191</v>
      </c>
      <c r="B50" s="71" t="s">
        <v>176</v>
      </c>
      <c r="C50" s="71" t="s">
        <v>145</v>
      </c>
      <c r="D50" s="71"/>
      <c r="E50" s="71"/>
      <c r="F50" s="71" t="s">
        <v>61</v>
      </c>
      <c r="G50" s="72">
        <v>829.73</v>
      </c>
      <c r="H50" s="72">
        <v>780.83</v>
      </c>
    </row>
    <row r="51" spans="1:8" ht="32.25" customHeight="1" x14ac:dyDescent="0.25">
      <c r="A51" s="71" t="s">
        <v>191</v>
      </c>
      <c r="B51" s="71" t="s">
        <v>176</v>
      </c>
      <c r="C51" s="71" t="s">
        <v>146</v>
      </c>
      <c r="D51" s="71"/>
      <c r="E51" s="71"/>
      <c r="F51" s="71" t="s">
        <v>63</v>
      </c>
      <c r="G51" s="72">
        <v>766.48</v>
      </c>
      <c r="H51" s="72">
        <v>763</v>
      </c>
    </row>
    <row r="52" spans="1:8" ht="32.25" customHeight="1" x14ac:dyDescent="0.25">
      <c r="A52" s="71" t="s">
        <v>191</v>
      </c>
      <c r="B52" s="71" t="s">
        <v>176</v>
      </c>
      <c r="C52" s="71" t="s">
        <v>155</v>
      </c>
      <c r="D52" s="71"/>
      <c r="E52" s="71"/>
      <c r="F52" s="71" t="s">
        <v>72</v>
      </c>
      <c r="G52" s="72">
        <v>43.8</v>
      </c>
      <c r="H52" s="72">
        <v>43.8</v>
      </c>
    </row>
    <row r="53" spans="1:8" ht="32.25" customHeight="1" x14ac:dyDescent="0.25">
      <c r="A53" s="71" t="s">
        <v>191</v>
      </c>
      <c r="B53" s="71" t="s">
        <v>176</v>
      </c>
      <c r="C53" s="71" t="s">
        <v>156</v>
      </c>
      <c r="D53" s="71"/>
      <c r="E53" s="71"/>
      <c r="F53" s="71" t="s">
        <v>73</v>
      </c>
      <c r="G53" s="72">
        <v>252.73</v>
      </c>
      <c r="H53" s="72">
        <v>212.73</v>
      </c>
    </row>
    <row r="54" spans="1:8" ht="32.25" customHeight="1" x14ac:dyDescent="0.25">
      <c r="A54" s="71" t="s">
        <v>191</v>
      </c>
      <c r="B54" s="71" t="s">
        <v>176</v>
      </c>
      <c r="C54" s="71" t="s">
        <v>161</v>
      </c>
      <c r="D54" s="71"/>
      <c r="E54" s="71"/>
      <c r="F54" s="71" t="s">
        <v>77</v>
      </c>
      <c r="G54" s="72">
        <v>0</v>
      </c>
      <c r="H54" s="72">
        <v>222</v>
      </c>
    </row>
    <row r="55" spans="1:8" ht="32.25" customHeight="1" x14ac:dyDescent="0.25">
      <c r="A55" s="70" t="s">
        <v>168</v>
      </c>
      <c r="B55" s="70" t="s">
        <v>169</v>
      </c>
      <c r="C55" s="70" t="s">
        <v>167</v>
      </c>
      <c r="D55" s="70"/>
      <c r="E55" s="70"/>
      <c r="F55" s="70" t="s">
        <v>170</v>
      </c>
      <c r="G55" s="70" t="s">
        <v>187</v>
      </c>
      <c r="H55" s="70" t="s">
        <v>188</v>
      </c>
    </row>
    <row r="56" spans="1:8" ht="32.25" customHeight="1" x14ac:dyDescent="0.25">
      <c r="A56" s="71" t="s">
        <v>191</v>
      </c>
      <c r="B56" s="71" t="s">
        <v>176</v>
      </c>
      <c r="C56" s="71" t="s">
        <v>146</v>
      </c>
      <c r="D56" s="71"/>
      <c r="E56" s="71"/>
      <c r="F56" s="71" t="s">
        <v>63</v>
      </c>
      <c r="G56" s="72">
        <v>96.52</v>
      </c>
      <c r="H56" s="72">
        <v>0</v>
      </c>
    </row>
    <row r="57" spans="1:8" ht="32.25" customHeight="1" x14ac:dyDescent="0.25">
      <c r="A57" s="70" t="s">
        <v>168</v>
      </c>
      <c r="B57" s="70" t="s">
        <v>169</v>
      </c>
      <c r="C57" s="70" t="s">
        <v>167</v>
      </c>
      <c r="D57" s="70"/>
      <c r="E57" s="70"/>
      <c r="F57" s="70" t="s">
        <v>170</v>
      </c>
      <c r="G57" s="70" t="s">
        <v>189</v>
      </c>
      <c r="H57" s="70" t="s">
        <v>190</v>
      </c>
    </row>
    <row r="58" spans="1:8" ht="32.25" customHeight="1" x14ac:dyDescent="0.25">
      <c r="A58" s="71" t="s">
        <v>192</v>
      </c>
      <c r="B58" s="71" t="s">
        <v>176</v>
      </c>
      <c r="C58" s="71" t="s">
        <v>146</v>
      </c>
      <c r="D58" s="71"/>
      <c r="E58" s="71"/>
      <c r="F58" s="71" t="s">
        <v>63</v>
      </c>
      <c r="G58" s="72">
        <v>202.73999999999998</v>
      </c>
      <c r="H58" s="72">
        <v>182.73999999999998</v>
      </c>
    </row>
    <row r="59" spans="1:8" ht="32.25" customHeight="1" x14ac:dyDescent="0.25">
      <c r="A59" s="71" t="s">
        <v>192</v>
      </c>
      <c r="B59" s="71" t="s">
        <v>176</v>
      </c>
      <c r="C59" s="71" t="s">
        <v>156</v>
      </c>
      <c r="D59" s="71"/>
      <c r="E59" s="71"/>
      <c r="F59" s="71" t="s">
        <v>73</v>
      </c>
      <c r="G59" s="72">
        <v>126.36</v>
      </c>
      <c r="H59" s="72">
        <v>106.36</v>
      </c>
    </row>
    <row r="60" spans="1:8" ht="32.25" customHeight="1" x14ac:dyDescent="0.25">
      <c r="A60" s="71" t="s">
        <v>192</v>
      </c>
      <c r="B60" s="71" t="s">
        <v>176</v>
      </c>
      <c r="C60" s="71" t="s">
        <v>161</v>
      </c>
      <c r="D60" s="71"/>
      <c r="E60" s="71"/>
      <c r="F60" s="71" t="s">
        <v>77</v>
      </c>
      <c r="G60" s="72">
        <v>0</v>
      </c>
      <c r="H60" s="72">
        <v>32</v>
      </c>
    </row>
    <row r="61" spans="1:8" ht="32.25" customHeight="1" x14ac:dyDescent="0.25">
      <c r="A61" s="70" t="s">
        <v>168</v>
      </c>
      <c r="B61" s="70" t="s">
        <v>169</v>
      </c>
      <c r="C61" s="70" t="s">
        <v>167</v>
      </c>
      <c r="D61" s="70"/>
      <c r="E61" s="70"/>
      <c r="F61" s="70" t="s">
        <v>170</v>
      </c>
      <c r="G61" s="70" t="s">
        <v>171</v>
      </c>
      <c r="H61" s="70" t="s">
        <v>172</v>
      </c>
    </row>
    <row r="62" spans="1:8" ht="32.25" customHeight="1" x14ac:dyDescent="0.25">
      <c r="A62" s="71" t="s">
        <v>193</v>
      </c>
      <c r="B62" s="71" t="s">
        <v>174</v>
      </c>
      <c r="C62" s="71" t="s">
        <v>175</v>
      </c>
      <c r="D62" s="71"/>
      <c r="E62" s="71"/>
      <c r="F62" s="71" t="s">
        <v>20</v>
      </c>
      <c r="G62" s="72">
        <v>8371.86</v>
      </c>
      <c r="H62" s="72">
        <v>8372.92</v>
      </c>
    </row>
    <row r="63" spans="1:8" ht="32.25" customHeight="1" x14ac:dyDescent="0.25">
      <c r="A63" s="71" t="s">
        <v>193</v>
      </c>
      <c r="B63" s="71" t="s">
        <v>174</v>
      </c>
      <c r="C63" s="71" t="s">
        <v>140</v>
      </c>
      <c r="D63" s="71"/>
      <c r="E63" s="71"/>
      <c r="F63" s="71" t="s">
        <v>56</v>
      </c>
      <c r="G63" s="72">
        <v>532.73</v>
      </c>
      <c r="H63" s="72">
        <v>250</v>
      </c>
    </row>
    <row r="64" spans="1:8" ht="32.25" customHeight="1" x14ac:dyDescent="0.25">
      <c r="A64" s="71" t="s">
        <v>193</v>
      </c>
      <c r="B64" s="71" t="s">
        <v>174</v>
      </c>
      <c r="C64" s="71" t="s">
        <v>141</v>
      </c>
      <c r="D64" s="71"/>
      <c r="E64" s="71"/>
      <c r="F64" s="71" t="s">
        <v>58</v>
      </c>
      <c r="G64" s="72">
        <v>1381.37</v>
      </c>
      <c r="H64" s="72">
        <v>1381.34</v>
      </c>
    </row>
    <row r="65" spans="1:8" ht="32.25" customHeight="1" x14ac:dyDescent="0.25">
      <c r="A65" s="71" t="s">
        <v>193</v>
      </c>
      <c r="B65" s="71" t="s">
        <v>176</v>
      </c>
      <c r="C65" s="71" t="s">
        <v>143</v>
      </c>
      <c r="D65" s="71"/>
      <c r="E65" s="71"/>
      <c r="F65" s="71" t="s">
        <v>59</v>
      </c>
      <c r="G65" s="72">
        <v>1134.52</v>
      </c>
      <c r="H65" s="72">
        <v>1107.97</v>
      </c>
    </row>
    <row r="66" spans="1:8" ht="32.25" customHeight="1" x14ac:dyDescent="0.25">
      <c r="A66" s="71" t="s">
        <v>193</v>
      </c>
      <c r="B66" s="71" t="s">
        <v>176</v>
      </c>
      <c r="C66" s="71" t="s">
        <v>145</v>
      </c>
      <c r="D66" s="71"/>
      <c r="E66" s="71"/>
      <c r="F66" s="71" t="s">
        <v>61</v>
      </c>
      <c r="G66" s="72">
        <v>414.26</v>
      </c>
      <c r="H66" s="72">
        <v>403.74</v>
      </c>
    </row>
    <row r="67" spans="1:8" ht="32.25" customHeight="1" x14ac:dyDescent="0.25">
      <c r="A67" s="71" t="s">
        <v>193</v>
      </c>
      <c r="B67" s="71" t="s">
        <v>176</v>
      </c>
      <c r="C67" s="71" t="s">
        <v>146</v>
      </c>
      <c r="D67" s="71"/>
      <c r="E67" s="71"/>
      <c r="F67" s="71" t="s">
        <v>63</v>
      </c>
      <c r="G67" s="72">
        <v>377.15</v>
      </c>
      <c r="H67" s="72">
        <v>327.14999999999998</v>
      </c>
    </row>
    <row r="68" spans="1:8" ht="32.25" customHeight="1" x14ac:dyDescent="0.25">
      <c r="A68" s="71" t="s">
        <v>193</v>
      </c>
      <c r="B68" s="71" t="s">
        <v>176</v>
      </c>
      <c r="C68" s="71" t="s">
        <v>156</v>
      </c>
      <c r="D68" s="71"/>
      <c r="E68" s="71"/>
      <c r="F68" s="71" t="s">
        <v>73</v>
      </c>
      <c r="G68" s="72">
        <v>126.35</v>
      </c>
      <c r="H68" s="72">
        <v>106.35</v>
      </c>
    </row>
    <row r="69" spans="1:8" ht="32.25" customHeight="1" x14ac:dyDescent="0.25">
      <c r="A69" s="71" t="s">
        <v>193</v>
      </c>
      <c r="B69" s="71" t="s">
        <v>176</v>
      </c>
      <c r="C69" s="71" t="s">
        <v>161</v>
      </c>
      <c r="D69" s="71"/>
      <c r="E69" s="71"/>
      <c r="F69" s="71" t="s">
        <v>77</v>
      </c>
      <c r="G69" s="72">
        <v>0</v>
      </c>
      <c r="H69" s="72">
        <v>90</v>
      </c>
    </row>
    <row r="70" spans="1:8" ht="32.25" customHeight="1" x14ac:dyDescent="0.25">
      <c r="A70" s="70" t="s">
        <v>168</v>
      </c>
      <c r="B70" s="70" t="s">
        <v>169</v>
      </c>
      <c r="C70" s="70" t="s">
        <v>167</v>
      </c>
      <c r="D70" s="70"/>
      <c r="E70" s="70"/>
      <c r="F70" s="70" t="s">
        <v>170</v>
      </c>
      <c r="G70" s="70" t="s">
        <v>194</v>
      </c>
      <c r="H70" s="70" t="s">
        <v>195</v>
      </c>
    </row>
    <row r="71" spans="1:8" ht="32.25" customHeight="1" x14ac:dyDescent="0.25">
      <c r="A71" s="71" t="s">
        <v>193</v>
      </c>
      <c r="B71" s="71" t="s">
        <v>176</v>
      </c>
      <c r="C71" s="71" t="s">
        <v>144</v>
      </c>
      <c r="D71" s="71"/>
      <c r="E71" s="71"/>
      <c r="F71" s="71" t="s">
        <v>60</v>
      </c>
      <c r="G71" s="72">
        <v>200</v>
      </c>
      <c r="H71" s="72">
        <v>200</v>
      </c>
    </row>
    <row r="72" spans="1:8" ht="32.25" customHeight="1" x14ac:dyDescent="0.25">
      <c r="A72" s="71" t="s">
        <v>193</v>
      </c>
      <c r="B72" s="71" t="s">
        <v>176</v>
      </c>
      <c r="C72" s="71" t="s">
        <v>146</v>
      </c>
      <c r="D72" s="71"/>
      <c r="E72" s="71"/>
      <c r="F72" s="71" t="s">
        <v>63</v>
      </c>
      <c r="G72" s="72">
        <v>2210.9499999999998</v>
      </c>
      <c r="H72" s="72">
        <v>2210.9499999999998</v>
      </c>
    </row>
    <row r="73" spans="1:8" ht="32.25" customHeight="1" x14ac:dyDescent="0.25">
      <c r="A73" s="70" t="s">
        <v>168</v>
      </c>
      <c r="B73" s="70" t="s">
        <v>169</v>
      </c>
      <c r="C73" s="70" t="s">
        <v>167</v>
      </c>
      <c r="D73" s="70"/>
      <c r="E73" s="70"/>
      <c r="F73" s="70" t="s">
        <v>170</v>
      </c>
      <c r="G73" s="70" t="s">
        <v>189</v>
      </c>
      <c r="H73" s="70" t="s">
        <v>190</v>
      </c>
    </row>
    <row r="74" spans="1:8" ht="32.25" customHeight="1" x14ac:dyDescent="0.25">
      <c r="A74" s="71" t="s">
        <v>196</v>
      </c>
      <c r="B74" s="71" t="s">
        <v>174</v>
      </c>
      <c r="C74" s="71" t="s">
        <v>175</v>
      </c>
      <c r="D74" s="71"/>
      <c r="E74" s="71"/>
      <c r="F74" s="71" t="s">
        <v>20</v>
      </c>
      <c r="G74" s="72">
        <v>59527.88</v>
      </c>
      <c r="H74" s="72">
        <v>59633.3</v>
      </c>
    </row>
    <row r="75" spans="1:8" ht="32.25" customHeight="1" x14ac:dyDescent="0.25">
      <c r="A75" s="71" t="s">
        <v>196</v>
      </c>
      <c r="B75" s="71" t="s">
        <v>174</v>
      </c>
      <c r="C75" s="71" t="s">
        <v>140</v>
      </c>
      <c r="D75" s="71"/>
      <c r="E75" s="71"/>
      <c r="F75" s="71" t="s">
        <v>56</v>
      </c>
      <c r="G75" s="72">
        <v>6474.83</v>
      </c>
      <c r="H75" s="72">
        <v>4947.9400000000005</v>
      </c>
    </row>
    <row r="76" spans="1:8" ht="32.25" customHeight="1" x14ac:dyDescent="0.25">
      <c r="A76" s="71" t="s">
        <v>196</v>
      </c>
      <c r="B76" s="71" t="s">
        <v>174</v>
      </c>
      <c r="C76" s="71" t="s">
        <v>141</v>
      </c>
      <c r="D76" s="71"/>
      <c r="E76" s="71"/>
      <c r="F76" s="71" t="s">
        <v>58</v>
      </c>
      <c r="G76" s="72">
        <v>7938.28</v>
      </c>
      <c r="H76" s="72">
        <v>7913.2</v>
      </c>
    </row>
    <row r="77" spans="1:8" ht="32.25" customHeight="1" x14ac:dyDescent="0.25">
      <c r="A77" s="71" t="s">
        <v>196</v>
      </c>
      <c r="B77" s="71" t="s">
        <v>176</v>
      </c>
      <c r="C77" s="71" t="s">
        <v>143</v>
      </c>
      <c r="D77" s="71"/>
      <c r="E77" s="71"/>
      <c r="F77" s="71" t="s">
        <v>59</v>
      </c>
      <c r="G77" s="72">
        <v>7502.62</v>
      </c>
      <c r="H77" s="72">
        <v>7376.95</v>
      </c>
    </row>
    <row r="78" spans="1:8" ht="32.25" customHeight="1" x14ac:dyDescent="0.25">
      <c r="A78" s="71" t="s">
        <v>196</v>
      </c>
      <c r="B78" s="71" t="s">
        <v>176</v>
      </c>
      <c r="C78" s="71" t="s">
        <v>145</v>
      </c>
      <c r="D78" s="71"/>
      <c r="E78" s="71"/>
      <c r="F78" s="71" t="s">
        <v>61</v>
      </c>
      <c r="G78" s="72">
        <v>2340.12</v>
      </c>
      <c r="H78" s="72">
        <v>2234.4300000000003</v>
      </c>
    </row>
    <row r="79" spans="1:8" ht="32.25" customHeight="1" x14ac:dyDescent="0.25">
      <c r="A79" s="71" t="s">
        <v>196</v>
      </c>
      <c r="B79" s="71" t="s">
        <v>176</v>
      </c>
      <c r="C79" s="71" t="s">
        <v>156</v>
      </c>
      <c r="D79" s="71"/>
      <c r="E79" s="71"/>
      <c r="F79" s="71" t="s">
        <v>73</v>
      </c>
      <c r="G79" s="72">
        <v>1221.03</v>
      </c>
      <c r="H79" s="72">
        <v>1526.29</v>
      </c>
    </row>
    <row r="80" spans="1:8" ht="32.25" customHeight="1" x14ac:dyDescent="0.25">
      <c r="A80" s="71" t="s">
        <v>196</v>
      </c>
      <c r="B80" s="71" t="s">
        <v>176</v>
      </c>
      <c r="C80" s="71" t="s">
        <v>158</v>
      </c>
      <c r="D80" s="71"/>
      <c r="E80" s="71"/>
      <c r="F80" s="71" t="s">
        <v>75</v>
      </c>
      <c r="G80" s="72">
        <v>300</v>
      </c>
      <c r="H80" s="72">
        <v>402.37</v>
      </c>
    </row>
    <row r="81" spans="1:8" ht="32.25" customHeight="1" x14ac:dyDescent="0.25">
      <c r="A81" s="70" t="s">
        <v>168</v>
      </c>
      <c r="B81" s="70" t="s">
        <v>169</v>
      </c>
      <c r="C81" s="70" t="s">
        <v>167</v>
      </c>
      <c r="D81" s="70"/>
      <c r="E81" s="70"/>
      <c r="F81" s="70" t="s">
        <v>170</v>
      </c>
      <c r="G81" s="70" t="s">
        <v>183</v>
      </c>
      <c r="H81" s="70" t="s">
        <v>184</v>
      </c>
    </row>
    <row r="82" spans="1:8" ht="32.25" customHeight="1" x14ac:dyDescent="0.25">
      <c r="A82" s="71" t="s">
        <v>196</v>
      </c>
      <c r="B82" s="71" t="s">
        <v>174</v>
      </c>
      <c r="C82" s="71" t="s">
        <v>140</v>
      </c>
      <c r="D82" s="71"/>
      <c r="E82" s="71"/>
      <c r="F82" s="71" t="s">
        <v>56</v>
      </c>
      <c r="G82" s="72">
        <v>150</v>
      </c>
      <c r="H82" s="72">
        <v>150</v>
      </c>
    </row>
    <row r="83" spans="1:8" ht="32.25" customHeight="1" x14ac:dyDescent="0.25">
      <c r="A83" s="71" t="s">
        <v>196</v>
      </c>
      <c r="B83" s="71" t="s">
        <v>176</v>
      </c>
      <c r="C83" s="71" t="s">
        <v>144</v>
      </c>
      <c r="D83" s="71"/>
      <c r="E83" s="71"/>
      <c r="F83" s="71" t="s">
        <v>60</v>
      </c>
      <c r="G83" s="72">
        <v>162.5</v>
      </c>
      <c r="H83" s="72">
        <v>90</v>
      </c>
    </row>
    <row r="84" spans="1:8" ht="32.25" customHeight="1" x14ac:dyDescent="0.25">
      <c r="A84" s="71" t="s">
        <v>196</v>
      </c>
      <c r="B84" s="71" t="s">
        <v>176</v>
      </c>
      <c r="C84" s="71" t="s">
        <v>145</v>
      </c>
      <c r="D84" s="71"/>
      <c r="E84" s="71"/>
      <c r="F84" s="71" t="s">
        <v>61</v>
      </c>
      <c r="G84" s="72">
        <v>1831.79</v>
      </c>
      <c r="H84" s="72">
        <v>1831.79</v>
      </c>
    </row>
    <row r="85" spans="1:8" ht="32.25" customHeight="1" x14ac:dyDescent="0.25">
      <c r="A85" s="71" t="s">
        <v>196</v>
      </c>
      <c r="B85" s="71" t="s">
        <v>176</v>
      </c>
      <c r="C85" s="71" t="s">
        <v>146</v>
      </c>
      <c r="D85" s="71"/>
      <c r="E85" s="71"/>
      <c r="F85" s="71" t="s">
        <v>63</v>
      </c>
      <c r="G85" s="72">
        <v>4073.68</v>
      </c>
      <c r="H85" s="72">
        <v>4432.7300000000005</v>
      </c>
    </row>
    <row r="86" spans="1:8" ht="32.25" customHeight="1" x14ac:dyDescent="0.25">
      <c r="A86" s="71" t="s">
        <v>196</v>
      </c>
      <c r="B86" s="71" t="s">
        <v>176</v>
      </c>
      <c r="C86" s="71" t="s">
        <v>147</v>
      </c>
      <c r="D86" s="71"/>
      <c r="E86" s="71"/>
      <c r="F86" s="71" t="s">
        <v>64</v>
      </c>
      <c r="G86" s="72">
        <v>11170</v>
      </c>
      <c r="H86" s="72">
        <v>11326.34</v>
      </c>
    </row>
    <row r="87" spans="1:8" ht="32.25" customHeight="1" x14ac:dyDescent="0.25">
      <c r="A87" s="71" t="s">
        <v>196</v>
      </c>
      <c r="B87" s="71" t="s">
        <v>176</v>
      </c>
      <c r="C87" s="71" t="s">
        <v>148</v>
      </c>
      <c r="D87" s="71"/>
      <c r="E87" s="71"/>
      <c r="F87" s="71" t="s">
        <v>65</v>
      </c>
      <c r="G87" s="72">
        <v>0</v>
      </c>
      <c r="H87" s="72">
        <v>55.5</v>
      </c>
    </row>
    <row r="88" spans="1:8" ht="32.25" customHeight="1" x14ac:dyDescent="0.25">
      <c r="A88" s="71" t="s">
        <v>196</v>
      </c>
      <c r="B88" s="71" t="s">
        <v>176</v>
      </c>
      <c r="C88" s="71" t="s">
        <v>149</v>
      </c>
      <c r="D88" s="71"/>
      <c r="E88" s="71"/>
      <c r="F88" s="71" t="s">
        <v>67</v>
      </c>
      <c r="G88" s="72">
        <v>522.44000000000005</v>
      </c>
      <c r="H88" s="72">
        <v>432.44</v>
      </c>
    </row>
    <row r="89" spans="1:8" ht="32.25" customHeight="1" x14ac:dyDescent="0.25">
      <c r="A89" s="71" t="s">
        <v>196</v>
      </c>
      <c r="B89" s="71" t="s">
        <v>176</v>
      </c>
      <c r="C89" s="71" t="s">
        <v>151</v>
      </c>
      <c r="D89" s="71"/>
      <c r="E89" s="71"/>
      <c r="F89" s="71" t="s">
        <v>69</v>
      </c>
      <c r="G89" s="72">
        <v>225.55</v>
      </c>
      <c r="H89" s="72">
        <v>221.10000000000002</v>
      </c>
    </row>
    <row r="90" spans="1:8" ht="32.25" customHeight="1" x14ac:dyDescent="0.25">
      <c r="A90" s="71" t="s">
        <v>196</v>
      </c>
      <c r="B90" s="71" t="s">
        <v>176</v>
      </c>
      <c r="C90" s="71" t="s">
        <v>155</v>
      </c>
      <c r="D90" s="71"/>
      <c r="E90" s="71"/>
      <c r="F90" s="71" t="s">
        <v>72</v>
      </c>
      <c r="G90" s="72">
        <v>526.61</v>
      </c>
      <c r="H90" s="72">
        <v>570.41000000000008</v>
      </c>
    </row>
    <row r="91" spans="1:8" ht="32.25" customHeight="1" x14ac:dyDescent="0.25">
      <c r="A91" s="71" t="s">
        <v>196</v>
      </c>
      <c r="B91" s="71" t="s">
        <v>176</v>
      </c>
      <c r="C91" s="71" t="s">
        <v>156</v>
      </c>
      <c r="D91" s="71"/>
      <c r="E91" s="71"/>
      <c r="F91" s="71" t="s">
        <v>73</v>
      </c>
      <c r="G91" s="72">
        <v>1526.3</v>
      </c>
      <c r="H91" s="72">
        <v>1526.3</v>
      </c>
    </row>
    <row r="92" spans="1:8" ht="32.25" customHeight="1" x14ac:dyDescent="0.25">
      <c r="A92" s="71" t="s">
        <v>196</v>
      </c>
      <c r="B92" s="71" t="s">
        <v>176</v>
      </c>
      <c r="C92" s="71" t="s">
        <v>157</v>
      </c>
      <c r="D92" s="71"/>
      <c r="E92" s="71"/>
      <c r="F92" s="71" t="s">
        <v>74</v>
      </c>
      <c r="G92" s="72">
        <v>582.97</v>
      </c>
      <c r="H92" s="72">
        <v>1211.97</v>
      </c>
    </row>
    <row r="93" spans="1:8" ht="32.25" customHeight="1" x14ac:dyDescent="0.25">
      <c r="A93" s="71" t="s">
        <v>196</v>
      </c>
      <c r="B93" s="71" t="s">
        <v>176</v>
      </c>
      <c r="C93" s="71" t="s">
        <v>158</v>
      </c>
      <c r="D93" s="71"/>
      <c r="E93" s="71"/>
      <c r="F93" s="71" t="s">
        <v>75</v>
      </c>
      <c r="G93" s="72">
        <v>918.63</v>
      </c>
      <c r="H93" s="72">
        <v>801.64</v>
      </c>
    </row>
    <row r="94" spans="1:8" ht="32.25" customHeight="1" x14ac:dyDescent="0.25">
      <c r="A94" s="71" t="s">
        <v>196</v>
      </c>
      <c r="B94" s="71" t="s">
        <v>176</v>
      </c>
      <c r="C94" s="71" t="s">
        <v>161</v>
      </c>
      <c r="D94" s="71"/>
      <c r="E94" s="71"/>
      <c r="F94" s="71" t="s">
        <v>77</v>
      </c>
      <c r="G94" s="72">
        <v>913.02</v>
      </c>
      <c r="H94" s="72">
        <v>913.42</v>
      </c>
    </row>
    <row r="95" spans="1:8" ht="32.25" customHeight="1" x14ac:dyDescent="0.25">
      <c r="A95" s="71" t="s">
        <v>196</v>
      </c>
      <c r="B95" s="71" t="s">
        <v>176</v>
      </c>
      <c r="C95" s="71" t="s">
        <v>162</v>
      </c>
      <c r="D95" s="71"/>
      <c r="E95" s="71"/>
      <c r="F95" s="71" t="s">
        <v>78</v>
      </c>
      <c r="G95" s="72">
        <v>26.72</v>
      </c>
      <c r="H95" s="72">
        <v>26.72</v>
      </c>
    </row>
    <row r="96" spans="1:8" ht="32.25" customHeight="1" x14ac:dyDescent="0.25">
      <c r="A96" s="71" t="s">
        <v>196</v>
      </c>
      <c r="B96" s="71" t="s">
        <v>186</v>
      </c>
      <c r="C96" s="71" t="s">
        <v>163</v>
      </c>
      <c r="D96" s="71"/>
      <c r="E96" s="71"/>
      <c r="F96" s="71" t="s">
        <v>82</v>
      </c>
      <c r="G96" s="72">
        <v>335.36</v>
      </c>
      <c r="H96" s="72">
        <v>343.27</v>
      </c>
    </row>
    <row r="98" spans="1:8" ht="32.25" customHeight="1" x14ac:dyDescent="0.25">
      <c r="A98" s="73" t="s">
        <v>168</v>
      </c>
      <c r="B98" s="73" t="s">
        <v>169</v>
      </c>
      <c r="C98" s="73" t="s">
        <v>167</v>
      </c>
      <c r="F98" s="73" t="s">
        <v>170</v>
      </c>
      <c r="G98" s="73" t="s">
        <v>171</v>
      </c>
      <c r="H98" s="73" t="s">
        <v>172</v>
      </c>
    </row>
    <row r="99" spans="1:8" ht="32.25" customHeight="1" x14ac:dyDescent="0.25">
      <c r="A99" s="74" t="s">
        <v>193</v>
      </c>
      <c r="B99" s="74" t="s">
        <v>174</v>
      </c>
      <c r="C99" s="74" t="s">
        <v>175</v>
      </c>
      <c r="F99" s="74" t="s">
        <v>20</v>
      </c>
      <c r="G99" s="75">
        <v>8371.86</v>
      </c>
      <c r="H99" s="75">
        <v>8372.92</v>
      </c>
    </row>
    <row r="100" spans="1:8" ht="32.25" customHeight="1" x14ac:dyDescent="0.25">
      <c r="A100" s="74" t="s">
        <v>193</v>
      </c>
      <c r="B100" s="74" t="s">
        <v>174</v>
      </c>
      <c r="C100" s="74" t="s">
        <v>140</v>
      </c>
      <c r="F100" s="74" t="s">
        <v>56</v>
      </c>
      <c r="G100" s="75">
        <v>532.73</v>
      </c>
      <c r="H100" s="75">
        <v>250</v>
      </c>
    </row>
    <row r="101" spans="1:8" ht="32.25" customHeight="1" x14ac:dyDescent="0.25">
      <c r="A101" s="74" t="s">
        <v>193</v>
      </c>
      <c r="B101" s="74" t="s">
        <v>174</v>
      </c>
      <c r="C101" s="74" t="s">
        <v>141</v>
      </c>
      <c r="F101" s="74" t="s">
        <v>58</v>
      </c>
      <c r="G101" s="75">
        <v>1381.37</v>
      </c>
      <c r="H101" s="75">
        <v>1381.34</v>
      </c>
    </row>
    <row r="102" spans="1:8" ht="32.25" customHeight="1" x14ac:dyDescent="0.25">
      <c r="A102" s="74" t="s">
        <v>193</v>
      </c>
      <c r="B102" s="74" t="s">
        <v>176</v>
      </c>
      <c r="C102" s="74" t="s">
        <v>143</v>
      </c>
      <c r="F102" s="74" t="s">
        <v>59</v>
      </c>
      <c r="G102" s="75">
        <v>1134.52</v>
      </c>
      <c r="H102" s="75">
        <v>1107.97</v>
      </c>
    </row>
    <row r="103" spans="1:8" ht="32.25" customHeight="1" x14ac:dyDescent="0.25">
      <c r="A103" s="74" t="s">
        <v>193</v>
      </c>
      <c r="B103" s="74" t="s">
        <v>176</v>
      </c>
      <c r="C103" s="74" t="s">
        <v>145</v>
      </c>
      <c r="F103" s="74" t="s">
        <v>61</v>
      </c>
      <c r="G103" s="75">
        <v>414.26</v>
      </c>
      <c r="H103" s="75">
        <v>403.74</v>
      </c>
    </row>
    <row r="104" spans="1:8" ht="32.25" customHeight="1" x14ac:dyDescent="0.25">
      <c r="A104" s="74" t="s">
        <v>193</v>
      </c>
      <c r="B104" s="74" t="s">
        <v>176</v>
      </c>
      <c r="C104" s="74" t="s">
        <v>146</v>
      </c>
      <c r="F104" s="74" t="s">
        <v>63</v>
      </c>
      <c r="G104" s="75">
        <v>377.15</v>
      </c>
      <c r="H104" s="75">
        <v>327.14999999999998</v>
      </c>
    </row>
    <row r="105" spans="1:8" ht="32.25" customHeight="1" x14ac:dyDescent="0.25">
      <c r="A105" s="74" t="s">
        <v>193</v>
      </c>
      <c r="B105" s="74" t="s">
        <v>176</v>
      </c>
      <c r="C105" s="74" t="s">
        <v>156</v>
      </c>
      <c r="F105" s="74" t="s">
        <v>73</v>
      </c>
      <c r="G105" s="75">
        <v>126.35</v>
      </c>
      <c r="H105" s="75">
        <v>106.35</v>
      </c>
    </row>
    <row r="106" spans="1:8" ht="32.25" customHeight="1" x14ac:dyDescent="0.25">
      <c r="A106" s="74" t="s">
        <v>193</v>
      </c>
      <c r="B106" s="74" t="s">
        <v>176</v>
      </c>
      <c r="C106" s="74" t="s">
        <v>161</v>
      </c>
      <c r="F106" s="74" t="s">
        <v>77</v>
      </c>
      <c r="G106" s="75">
        <v>0</v>
      </c>
      <c r="H106" s="75">
        <v>90</v>
      </c>
    </row>
    <row r="107" spans="1:8" ht="32.25" customHeight="1" x14ac:dyDescent="0.25">
      <c r="A107" s="73" t="s">
        <v>168</v>
      </c>
      <c r="B107" s="73" t="s">
        <v>169</v>
      </c>
      <c r="C107" s="73" t="s">
        <v>167</v>
      </c>
      <c r="F107" s="73" t="s">
        <v>170</v>
      </c>
      <c r="G107" s="73" t="s">
        <v>194</v>
      </c>
      <c r="H107" s="73" t="s">
        <v>195</v>
      </c>
    </row>
    <row r="108" spans="1:8" ht="32.25" customHeight="1" x14ac:dyDescent="0.25">
      <c r="A108" s="74" t="s">
        <v>193</v>
      </c>
      <c r="B108" s="74" t="s">
        <v>176</v>
      </c>
      <c r="C108" s="74" t="s">
        <v>144</v>
      </c>
      <c r="F108" s="74" t="s">
        <v>60</v>
      </c>
      <c r="G108" s="75">
        <v>200</v>
      </c>
      <c r="H108" s="75">
        <v>200</v>
      </c>
    </row>
    <row r="109" spans="1:8" ht="32.25" customHeight="1" x14ac:dyDescent="0.25">
      <c r="A109" s="74" t="s">
        <v>193</v>
      </c>
      <c r="B109" s="74" t="s">
        <v>176</v>
      </c>
      <c r="C109" s="74" t="s">
        <v>146</v>
      </c>
      <c r="F109" s="74" t="s">
        <v>63</v>
      </c>
      <c r="G109" s="75">
        <v>2210.9499999999998</v>
      </c>
      <c r="H109" s="75">
        <v>2210.9499999999998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H101"/>
  <sheetViews>
    <sheetView topLeftCell="A16" workbookViewId="0">
      <selection activeCell="E42" sqref="E42"/>
    </sheetView>
  </sheetViews>
  <sheetFormatPr defaultRowHeight="15" x14ac:dyDescent="0.25"/>
  <cols>
    <col min="3" max="3" width="26.5703125" customWidth="1"/>
    <col min="5" max="5" width="10.140625" bestFit="1" customWidth="1"/>
  </cols>
  <sheetData>
    <row r="7" spans="2:8" ht="15.75" thickBot="1" x14ac:dyDescent="0.3"/>
    <row r="8" spans="2:8" ht="60.75" thickBot="1" x14ac:dyDescent="0.3">
      <c r="B8" s="132"/>
      <c r="C8" s="92" t="s">
        <v>127</v>
      </c>
      <c r="D8" s="136">
        <f>D10+D14+D39+D41+D43</f>
        <v>491385.42</v>
      </c>
      <c r="E8" s="136" t="s">
        <v>201</v>
      </c>
      <c r="F8" s="32" t="s">
        <v>34</v>
      </c>
      <c r="G8" s="133"/>
    </row>
    <row r="9" spans="2:8" ht="16.5" thickBot="1" x14ac:dyDescent="0.3">
      <c r="B9" s="134">
        <v>11</v>
      </c>
      <c r="C9" s="93" t="s">
        <v>112</v>
      </c>
      <c r="D9" s="148">
        <f>D10+D14+D39+D41+D43</f>
        <v>491385.42</v>
      </c>
      <c r="E9" s="148">
        <f>E10+E14+E39+E41+E43</f>
        <v>231442.10000000003</v>
      </c>
      <c r="F9" s="135"/>
      <c r="G9" s="135"/>
      <c r="H9" s="131"/>
    </row>
    <row r="10" spans="2:8" ht="15.75" thickBot="1" x14ac:dyDescent="0.3">
      <c r="B10" s="137">
        <v>31</v>
      </c>
      <c r="C10" s="138" t="s">
        <v>120</v>
      </c>
      <c r="D10" s="139">
        <f>D11+D12+D13</f>
        <v>341604.99</v>
      </c>
      <c r="E10" s="139">
        <f>E11+E12+E13</f>
        <v>151501.72000000003</v>
      </c>
      <c r="F10" s="139"/>
      <c r="G10" s="139"/>
    </row>
    <row r="11" spans="2:8" x14ac:dyDescent="0.25">
      <c r="B11" s="140" t="s">
        <v>175</v>
      </c>
      <c r="C11" s="140" t="s">
        <v>20</v>
      </c>
      <c r="D11" s="141">
        <v>290943.46999999997</v>
      </c>
      <c r="E11" s="142">
        <v>128626.14000000001</v>
      </c>
    </row>
    <row r="12" spans="2:8" x14ac:dyDescent="0.25">
      <c r="B12" s="140" t="s">
        <v>140</v>
      </c>
      <c r="C12" s="140" t="s">
        <v>56</v>
      </c>
      <c r="D12" s="141">
        <v>19300.28</v>
      </c>
      <c r="E12" s="142">
        <v>5306</v>
      </c>
    </row>
    <row r="13" spans="2:8" ht="15.75" thickBot="1" x14ac:dyDescent="0.3">
      <c r="B13" s="140" t="s">
        <v>141</v>
      </c>
      <c r="C13" s="140" t="s">
        <v>58</v>
      </c>
      <c r="D13" s="141">
        <v>31361.24</v>
      </c>
      <c r="E13" s="142">
        <v>17569.580000000002</v>
      </c>
    </row>
    <row r="14" spans="2:8" ht="15.75" thickBot="1" x14ac:dyDescent="0.3">
      <c r="B14" s="137">
        <v>32</v>
      </c>
      <c r="C14" s="98" t="s">
        <v>12</v>
      </c>
      <c r="D14" s="139">
        <f>SUM(D15:D38)</f>
        <v>147027.63</v>
      </c>
      <c r="E14" s="139">
        <f>SUM(E15:E38)</f>
        <v>70033.42</v>
      </c>
    </row>
    <row r="15" spans="2:8" x14ac:dyDescent="0.25">
      <c r="B15" s="143" t="s">
        <v>142</v>
      </c>
      <c r="C15" s="143" t="s">
        <v>22</v>
      </c>
      <c r="D15" s="144">
        <v>2050</v>
      </c>
      <c r="E15" s="145">
        <v>839.5</v>
      </c>
    </row>
    <row r="16" spans="2:8" x14ac:dyDescent="0.25">
      <c r="B16" s="143" t="s">
        <v>143</v>
      </c>
      <c r="C16" s="143" t="s">
        <v>59</v>
      </c>
      <c r="D16" s="144">
        <v>20496.18</v>
      </c>
      <c r="E16" s="145">
        <v>8667.41</v>
      </c>
    </row>
    <row r="17" spans="2:5" x14ac:dyDescent="0.25">
      <c r="B17" s="143" t="s">
        <v>144</v>
      </c>
      <c r="C17" s="143" t="s">
        <v>60</v>
      </c>
      <c r="D17" s="144">
        <v>1082.26</v>
      </c>
      <c r="E17" s="145">
        <v>1067.6599999999999</v>
      </c>
    </row>
    <row r="18" spans="2:5" x14ac:dyDescent="0.25">
      <c r="B18" s="143" t="s">
        <v>145</v>
      </c>
      <c r="C18" s="143" t="s">
        <v>61</v>
      </c>
      <c r="D18" s="144">
        <v>8130.58</v>
      </c>
      <c r="E18" s="145">
        <v>8973.23</v>
      </c>
    </row>
    <row r="19" spans="2:5" x14ac:dyDescent="0.25">
      <c r="B19" s="143" t="s">
        <v>146</v>
      </c>
      <c r="C19" s="143" t="s">
        <v>63</v>
      </c>
      <c r="D19" s="144">
        <v>27765.11</v>
      </c>
      <c r="E19" s="145">
        <v>6778.2199999999993</v>
      </c>
    </row>
    <row r="20" spans="2:5" x14ac:dyDescent="0.25">
      <c r="B20" s="143" t="s">
        <v>147</v>
      </c>
      <c r="C20" s="143" t="s">
        <v>64</v>
      </c>
      <c r="D20" s="144">
        <v>38520</v>
      </c>
      <c r="E20" s="145">
        <v>12328.270000000006</v>
      </c>
    </row>
    <row r="21" spans="2:5" x14ac:dyDescent="0.25">
      <c r="B21" s="143" t="s">
        <v>148</v>
      </c>
      <c r="C21" s="143" t="s">
        <v>65</v>
      </c>
      <c r="D21" s="144">
        <v>8587.16</v>
      </c>
      <c r="E21" s="145">
        <v>4452.42</v>
      </c>
    </row>
    <row r="22" spans="2:5" x14ac:dyDescent="0.25">
      <c r="B22" s="143" t="s">
        <v>206</v>
      </c>
      <c r="C22" s="143" t="s">
        <v>66</v>
      </c>
      <c r="D22" s="144">
        <v>630</v>
      </c>
      <c r="E22" s="145">
        <v>253.06</v>
      </c>
    </row>
    <row r="23" spans="2:5" x14ac:dyDescent="0.25">
      <c r="B23" s="143" t="s">
        <v>149</v>
      </c>
      <c r="C23" s="143" t="s">
        <v>67</v>
      </c>
      <c r="D23" s="144">
        <v>6606.58</v>
      </c>
      <c r="E23" s="145">
        <v>1360.36</v>
      </c>
    </row>
    <row r="24" spans="2:5" x14ac:dyDescent="0.25">
      <c r="B24" s="143" t="s">
        <v>150</v>
      </c>
      <c r="C24" s="143" t="s">
        <v>68</v>
      </c>
      <c r="D24" s="144">
        <v>2890</v>
      </c>
      <c r="E24" s="145">
        <v>843.67</v>
      </c>
    </row>
    <row r="25" spans="2:5" x14ac:dyDescent="0.25">
      <c r="B25" s="143" t="s">
        <v>151</v>
      </c>
      <c r="C25" s="143" t="s">
        <v>69</v>
      </c>
      <c r="D25" s="144">
        <v>2705</v>
      </c>
      <c r="E25" s="145">
        <v>1171.31</v>
      </c>
    </row>
    <row r="26" spans="2:5" x14ac:dyDescent="0.25">
      <c r="B26" s="143" t="s">
        <v>152</v>
      </c>
      <c r="C26" s="143" t="s">
        <v>70</v>
      </c>
      <c r="D26" s="144">
        <v>2152</v>
      </c>
      <c r="E26" s="145">
        <v>2032.7600000000002</v>
      </c>
    </row>
    <row r="27" spans="2:5" x14ac:dyDescent="0.25">
      <c r="B27" s="143" t="s">
        <v>153</v>
      </c>
      <c r="C27" s="143" t="s">
        <v>185</v>
      </c>
      <c r="D27" s="23"/>
      <c r="E27" s="23"/>
    </row>
    <row r="28" spans="2:5" x14ac:dyDescent="0.25">
      <c r="B28" s="143" t="s">
        <v>154</v>
      </c>
      <c r="C28" s="143" t="s">
        <v>71</v>
      </c>
      <c r="D28" s="144">
        <v>2160</v>
      </c>
      <c r="E28" s="145">
        <v>865.3</v>
      </c>
    </row>
    <row r="29" spans="2:5" x14ac:dyDescent="0.25">
      <c r="B29" s="143" t="s">
        <v>207</v>
      </c>
      <c r="C29" s="143" t="s">
        <v>208</v>
      </c>
      <c r="D29" s="23"/>
      <c r="E29" s="145">
        <v>148.68</v>
      </c>
    </row>
    <row r="30" spans="2:5" x14ac:dyDescent="0.25">
      <c r="B30" s="143" t="s">
        <v>155</v>
      </c>
      <c r="C30" s="143" t="s">
        <v>72</v>
      </c>
      <c r="D30" s="144">
        <v>2360</v>
      </c>
      <c r="E30" s="145">
        <v>739.56</v>
      </c>
    </row>
    <row r="31" spans="2:5" x14ac:dyDescent="0.25">
      <c r="B31" s="143" t="s">
        <v>156</v>
      </c>
      <c r="C31" s="143" t="s">
        <v>73</v>
      </c>
      <c r="D31" s="144">
        <v>9240</v>
      </c>
      <c r="E31" s="145">
        <v>8410.52</v>
      </c>
    </row>
    <row r="32" spans="2:5" x14ac:dyDescent="0.25">
      <c r="B32" s="143" t="s">
        <v>157</v>
      </c>
      <c r="C32" s="143" t="s">
        <v>74</v>
      </c>
      <c r="D32" s="144">
        <v>1855</v>
      </c>
      <c r="E32" s="145">
        <v>193.09000000000003</v>
      </c>
    </row>
    <row r="33" spans="2:7" x14ac:dyDescent="0.25">
      <c r="B33" s="143" t="s">
        <v>158</v>
      </c>
      <c r="C33" s="143" t="s">
        <v>75</v>
      </c>
      <c r="D33" s="144">
        <v>3120</v>
      </c>
      <c r="E33" s="145">
        <v>1374.88</v>
      </c>
    </row>
    <row r="34" spans="2:7" x14ac:dyDescent="0.25">
      <c r="B34" s="143" t="s">
        <v>159</v>
      </c>
      <c r="C34" s="143" t="s">
        <v>177</v>
      </c>
      <c r="D34" s="23"/>
      <c r="E34" s="145">
        <v>4138.29</v>
      </c>
    </row>
    <row r="35" spans="2:7" x14ac:dyDescent="0.25">
      <c r="B35" s="143" t="s">
        <v>160</v>
      </c>
      <c r="C35" s="143" t="s">
        <v>178</v>
      </c>
      <c r="D35" s="144">
        <v>4517.76</v>
      </c>
      <c r="E35" s="145">
        <v>3365.91</v>
      </c>
    </row>
    <row r="36" spans="2:7" x14ac:dyDescent="0.25">
      <c r="B36" s="143" t="s">
        <v>161</v>
      </c>
      <c r="C36" s="143" t="s">
        <v>77</v>
      </c>
      <c r="D36" s="144">
        <v>1960</v>
      </c>
      <c r="E36" s="145">
        <v>903.72</v>
      </c>
    </row>
    <row r="37" spans="2:7" x14ac:dyDescent="0.25">
      <c r="B37" s="143" t="s">
        <v>162</v>
      </c>
      <c r="C37" s="143" t="s">
        <v>78</v>
      </c>
      <c r="D37" s="144">
        <v>200</v>
      </c>
      <c r="E37" s="145">
        <v>285.60000000000002</v>
      </c>
    </row>
    <row r="38" spans="2:7" ht="15.75" thickBot="1" x14ac:dyDescent="0.3">
      <c r="B38" s="143" t="s">
        <v>209</v>
      </c>
      <c r="C38" s="143" t="s">
        <v>79</v>
      </c>
      <c r="D38" s="23"/>
      <c r="E38" s="145">
        <v>840</v>
      </c>
    </row>
    <row r="39" spans="2:7" ht="15.75" thickBot="1" x14ac:dyDescent="0.3">
      <c r="B39" s="137">
        <v>34</v>
      </c>
      <c r="C39" s="98" t="s">
        <v>212</v>
      </c>
      <c r="D39" s="139">
        <f>D40</f>
        <v>850</v>
      </c>
      <c r="E39" s="139">
        <f>E40</f>
        <v>371.39</v>
      </c>
    </row>
    <row r="40" spans="2:7" ht="15.75" thickBot="1" x14ac:dyDescent="0.3">
      <c r="B40" s="140" t="s">
        <v>163</v>
      </c>
      <c r="C40" s="140" t="s">
        <v>82</v>
      </c>
      <c r="D40" s="141">
        <v>850</v>
      </c>
      <c r="E40" s="142">
        <v>371.39</v>
      </c>
    </row>
    <row r="41" spans="2:7" ht="15.75" thickBot="1" x14ac:dyDescent="0.3">
      <c r="B41" s="137">
        <v>38</v>
      </c>
      <c r="C41" s="98" t="s">
        <v>213</v>
      </c>
      <c r="D41" s="139">
        <f>D42</f>
        <v>0</v>
      </c>
      <c r="E41" s="139">
        <f>E42</f>
        <v>1535.69</v>
      </c>
    </row>
    <row r="42" spans="2:7" ht="15.75" thickBot="1" x14ac:dyDescent="0.3">
      <c r="B42" s="143" t="s">
        <v>164</v>
      </c>
      <c r="C42" s="143" t="s">
        <v>180</v>
      </c>
      <c r="D42" s="23"/>
      <c r="E42" s="142">
        <v>1535.69</v>
      </c>
    </row>
    <row r="43" spans="2:7" ht="30.75" thickBot="1" x14ac:dyDescent="0.3">
      <c r="B43" s="137">
        <v>42</v>
      </c>
      <c r="C43" s="98" t="s">
        <v>214</v>
      </c>
      <c r="D43" s="139">
        <f>D44+D45+D46</f>
        <v>1902.8</v>
      </c>
      <c r="E43" s="139">
        <f>E44+E45+E46</f>
        <v>7999.88</v>
      </c>
    </row>
    <row r="44" spans="2:7" x14ac:dyDescent="0.25">
      <c r="B44" s="140" t="s">
        <v>210</v>
      </c>
      <c r="C44" s="140" t="s">
        <v>85</v>
      </c>
      <c r="D44" s="141">
        <v>1902.8</v>
      </c>
      <c r="E44" s="142">
        <v>6924.88</v>
      </c>
    </row>
    <row r="45" spans="2:7" x14ac:dyDescent="0.25">
      <c r="B45" s="140" t="s">
        <v>165</v>
      </c>
      <c r="C45" s="140" t="s">
        <v>87</v>
      </c>
      <c r="D45" s="141">
        <v>0</v>
      </c>
      <c r="E45" s="142">
        <v>1075</v>
      </c>
    </row>
    <row r="46" spans="2:7" ht="15.75" thickBot="1" x14ac:dyDescent="0.3">
      <c r="B46" s="140" t="s">
        <v>166</v>
      </c>
      <c r="C46" s="140" t="s">
        <v>182</v>
      </c>
      <c r="D46" s="147"/>
      <c r="E46" s="147"/>
    </row>
    <row r="47" spans="2:7" ht="60.75" thickBot="1" x14ac:dyDescent="0.3">
      <c r="B47" s="132"/>
      <c r="C47" s="92" t="s">
        <v>215</v>
      </c>
      <c r="D47" s="136">
        <f>D48+D52+D67</f>
        <v>249555.80000000002</v>
      </c>
      <c r="E47" s="136">
        <f>E48+E52+E67</f>
        <v>67807.95</v>
      </c>
      <c r="F47" s="32" t="s">
        <v>34</v>
      </c>
      <c r="G47" s="133"/>
    </row>
    <row r="48" spans="2:7" ht="15.75" thickBot="1" x14ac:dyDescent="0.3">
      <c r="B48" s="137">
        <v>31</v>
      </c>
      <c r="C48" s="138" t="s">
        <v>120</v>
      </c>
      <c r="D48" s="139">
        <f>D49+D50+D51</f>
        <v>197455.59000000003</v>
      </c>
      <c r="E48" s="139">
        <f>E49+E50+E51</f>
        <v>46300.170000000006</v>
      </c>
    </row>
    <row r="49" spans="2:5" x14ac:dyDescent="0.25">
      <c r="B49" s="143" t="s">
        <v>175</v>
      </c>
      <c r="C49" s="143" t="s">
        <v>20</v>
      </c>
      <c r="D49" s="144">
        <v>182697.72</v>
      </c>
      <c r="E49" s="145">
        <v>39297.290000000008</v>
      </c>
    </row>
    <row r="50" spans="2:5" x14ac:dyDescent="0.25">
      <c r="B50" s="143" t="s">
        <v>140</v>
      </c>
      <c r="C50" s="143" t="s">
        <v>56</v>
      </c>
      <c r="D50" s="144">
        <v>5142.67</v>
      </c>
      <c r="E50" s="145">
        <v>1764</v>
      </c>
    </row>
    <row r="51" spans="2:5" ht="15.75" thickBot="1" x14ac:dyDescent="0.3">
      <c r="B51" s="143" t="s">
        <v>141</v>
      </c>
      <c r="C51" s="143" t="s">
        <v>58</v>
      </c>
      <c r="D51" s="144">
        <v>9615.2000000000007</v>
      </c>
      <c r="E51" s="145">
        <v>5238.88</v>
      </c>
    </row>
    <row r="52" spans="2:5" ht="15.75" thickBot="1" x14ac:dyDescent="0.3">
      <c r="B52" s="137">
        <v>32</v>
      </c>
      <c r="C52" s="98" t="s">
        <v>12</v>
      </c>
      <c r="D52" s="139">
        <f>SUM(D53:D66)</f>
        <v>51810.21</v>
      </c>
      <c r="E52" s="139">
        <f>SUM(E53:E66)</f>
        <v>21316.449999999997</v>
      </c>
    </row>
    <row r="53" spans="2:5" x14ac:dyDescent="0.25">
      <c r="B53" s="143" t="s">
        <v>143</v>
      </c>
      <c r="C53" s="143" t="s">
        <v>59</v>
      </c>
      <c r="D53" s="144">
        <v>8430.17</v>
      </c>
      <c r="E53" s="145">
        <v>3697.93</v>
      </c>
    </row>
    <row r="54" spans="2:5" x14ac:dyDescent="0.25">
      <c r="B54" s="143" t="s">
        <v>144</v>
      </c>
      <c r="C54" s="143" t="s">
        <v>60</v>
      </c>
      <c r="D54" s="144">
        <v>120</v>
      </c>
      <c r="E54" s="145">
        <v>584.6</v>
      </c>
    </row>
    <row r="55" spans="2:5" x14ac:dyDescent="0.25">
      <c r="B55" s="143" t="s">
        <v>145</v>
      </c>
      <c r="C55" s="143" t="s">
        <v>61</v>
      </c>
      <c r="D55" s="144">
        <v>5723.81</v>
      </c>
      <c r="E55" s="145">
        <v>2482.81</v>
      </c>
    </row>
    <row r="56" spans="2:5" x14ac:dyDescent="0.25">
      <c r="B56" s="143" t="s">
        <v>146</v>
      </c>
      <c r="C56" s="143" t="s">
        <v>63</v>
      </c>
      <c r="D56" s="144">
        <v>9513.42</v>
      </c>
      <c r="E56" s="145">
        <v>2064.4299999999998</v>
      </c>
    </row>
    <row r="57" spans="2:5" x14ac:dyDescent="0.25">
      <c r="B57" s="143" t="s">
        <v>147</v>
      </c>
      <c r="C57" s="143" t="s">
        <v>64</v>
      </c>
      <c r="D57" s="144">
        <v>15982.81</v>
      </c>
      <c r="E57" s="145">
        <v>6784.8899999999967</v>
      </c>
    </row>
    <row r="58" spans="2:5" x14ac:dyDescent="0.25">
      <c r="B58" s="143" t="s">
        <v>148</v>
      </c>
      <c r="C58" s="143" t="s">
        <v>65</v>
      </c>
      <c r="D58" s="144">
        <v>290</v>
      </c>
      <c r="E58" s="145">
        <v>13.27</v>
      </c>
    </row>
    <row r="59" spans="2:5" x14ac:dyDescent="0.25">
      <c r="B59" s="143" t="s">
        <v>149</v>
      </c>
      <c r="C59" s="143" t="s">
        <v>67</v>
      </c>
      <c r="D59" s="144">
        <v>1850</v>
      </c>
      <c r="E59" s="145">
        <v>584.53</v>
      </c>
    </row>
    <row r="60" spans="2:5" x14ac:dyDescent="0.25">
      <c r="B60" s="143" t="s">
        <v>150</v>
      </c>
      <c r="C60" s="143" t="s">
        <v>68</v>
      </c>
      <c r="D60" s="144">
        <v>990</v>
      </c>
      <c r="E60" s="145">
        <v>351.15000000000003</v>
      </c>
    </row>
    <row r="61" spans="2:5" x14ac:dyDescent="0.25">
      <c r="B61" s="143" t="s">
        <v>151</v>
      </c>
      <c r="C61" s="143" t="s">
        <v>69</v>
      </c>
      <c r="D61" s="144">
        <v>110</v>
      </c>
      <c r="E61" s="145">
        <v>9.91</v>
      </c>
    </row>
    <row r="62" spans="2:5" x14ac:dyDescent="0.25">
      <c r="B62" s="143" t="s">
        <v>155</v>
      </c>
      <c r="C62" s="143" t="s">
        <v>72</v>
      </c>
      <c r="D62" s="144">
        <v>370</v>
      </c>
      <c r="E62" s="145">
        <v>1150</v>
      </c>
    </row>
    <row r="63" spans="2:5" x14ac:dyDescent="0.25">
      <c r="B63" s="143" t="s">
        <v>156</v>
      </c>
      <c r="C63" s="143" t="s">
        <v>73</v>
      </c>
      <c r="D63" s="144">
        <v>6000</v>
      </c>
      <c r="E63" s="145">
        <v>3305.26</v>
      </c>
    </row>
    <row r="64" spans="2:5" x14ac:dyDescent="0.25">
      <c r="B64" s="143" t="s">
        <v>158</v>
      </c>
      <c r="C64" s="143" t="s">
        <v>75</v>
      </c>
      <c r="D64" s="144">
        <v>1060</v>
      </c>
      <c r="E64" s="145">
        <v>287.67</v>
      </c>
    </row>
    <row r="65" spans="2:8" x14ac:dyDescent="0.25">
      <c r="B65" s="143" t="s">
        <v>161</v>
      </c>
      <c r="C65" s="143" t="s">
        <v>77</v>
      </c>
      <c r="D65" s="144">
        <v>1370</v>
      </c>
      <c r="E65" s="23"/>
    </row>
    <row r="66" spans="2:8" ht="15.75" thickBot="1" x14ac:dyDescent="0.3">
      <c r="B66" s="143" t="s">
        <v>162</v>
      </c>
      <c r="C66" s="143" t="s">
        <v>78</v>
      </c>
      <c r="D66" s="23"/>
      <c r="E66" s="23"/>
    </row>
    <row r="67" spans="2:8" ht="15.75" thickBot="1" x14ac:dyDescent="0.3">
      <c r="B67" s="137">
        <v>34</v>
      </c>
      <c r="C67" s="98" t="s">
        <v>212</v>
      </c>
      <c r="D67" s="139">
        <f>D68</f>
        <v>290</v>
      </c>
      <c r="E67" s="139">
        <f>E68</f>
        <v>191.32999999999998</v>
      </c>
    </row>
    <row r="68" spans="2:8" ht="15.75" thickBot="1" x14ac:dyDescent="0.3">
      <c r="B68" s="149" t="s">
        <v>163</v>
      </c>
      <c r="C68" s="149" t="s">
        <v>82</v>
      </c>
      <c r="D68" s="150">
        <v>290</v>
      </c>
      <c r="E68" s="151">
        <v>191.32999999999998</v>
      </c>
    </row>
    <row r="69" spans="2:8" ht="15.75" thickBot="1" x14ac:dyDescent="0.3">
      <c r="B69" s="132"/>
      <c r="C69" s="92" t="s">
        <v>211</v>
      </c>
      <c r="D69" s="136">
        <f>D70+D74</f>
        <v>25343.31</v>
      </c>
      <c r="E69" s="136">
        <f>E70+E74</f>
        <v>15390.55</v>
      </c>
      <c r="F69" s="32" t="s">
        <v>34</v>
      </c>
      <c r="G69" s="133"/>
      <c r="H69" s="54" t="e">
        <f t="shared" ref="H69" si="0">G69/F69*100</f>
        <v>#VALUE!</v>
      </c>
    </row>
    <row r="70" spans="2:8" ht="15.75" thickBot="1" x14ac:dyDescent="0.3">
      <c r="B70" s="137">
        <v>31</v>
      </c>
      <c r="C70" s="138" t="s">
        <v>120</v>
      </c>
      <c r="D70" s="139">
        <f>D71+D72+D73</f>
        <v>21080.22</v>
      </c>
      <c r="E70" s="139">
        <f>E71+E72+E73</f>
        <v>12375.789999999999</v>
      </c>
    </row>
    <row r="71" spans="2:8" x14ac:dyDescent="0.25">
      <c r="B71" s="152" t="s">
        <v>175</v>
      </c>
      <c r="C71" s="143" t="s">
        <v>20</v>
      </c>
      <c r="D71" s="144">
        <v>20780.22</v>
      </c>
      <c r="E71" s="145">
        <v>11735.98</v>
      </c>
    </row>
    <row r="72" spans="2:8" x14ac:dyDescent="0.25">
      <c r="B72" s="152" t="s">
        <v>140</v>
      </c>
      <c r="C72" s="143" t="s">
        <v>56</v>
      </c>
      <c r="D72" s="144">
        <v>300</v>
      </c>
      <c r="E72" s="145">
        <v>150</v>
      </c>
    </row>
    <row r="73" spans="2:8" ht="15.75" thickBot="1" x14ac:dyDescent="0.3">
      <c r="B73" s="152" t="s">
        <v>141</v>
      </c>
      <c r="C73" s="143" t="s">
        <v>58</v>
      </c>
      <c r="D73" s="23"/>
      <c r="E73" s="145">
        <v>489.81</v>
      </c>
    </row>
    <row r="74" spans="2:8" ht="15.75" thickBot="1" x14ac:dyDescent="0.3">
      <c r="B74" s="137">
        <v>32</v>
      </c>
      <c r="C74" s="98" t="s">
        <v>12</v>
      </c>
      <c r="D74" s="139">
        <f>SUM(D75:D79)</f>
        <v>4263.09</v>
      </c>
      <c r="E74" s="139">
        <f>SUM(E75:E79)</f>
        <v>3014.7599999999998</v>
      </c>
    </row>
    <row r="75" spans="2:8" x14ac:dyDescent="0.25">
      <c r="B75" s="146" t="s">
        <v>143</v>
      </c>
      <c r="C75" s="143" t="s">
        <v>59</v>
      </c>
      <c r="D75" s="144">
        <v>1714.37</v>
      </c>
      <c r="E75" s="145">
        <v>353.85</v>
      </c>
    </row>
    <row r="76" spans="2:8" x14ac:dyDescent="0.25">
      <c r="B76" s="146" t="s">
        <v>145</v>
      </c>
      <c r="C76" s="143" t="s">
        <v>61</v>
      </c>
      <c r="D76" s="144">
        <v>966.32</v>
      </c>
      <c r="E76" s="145">
        <v>139.61000000000001</v>
      </c>
    </row>
    <row r="77" spans="2:8" x14ac:dyDescent="0.25">
      <c r="B77" s="146" t="s">
        <v>146</v>
      </c>
      <c r="C77" s="143" t="s">
        <v>63</v>
      </c>
      <c r="D77" s="144">
        <v>1312.4</v>
      </c>
      <c r="E77" s="145">
        <v>2401.2999999999997</v>
      </c>
    </row>
    <row r="78" spans="2:8" x14ac:dyDescent="0.25">
      <c r="B78" s="146" t="s">
        <v>156</v>
      </c>
      <c r="C78" s="143" t="s">
        <v>73</v>
      </c>
      <c r="D78" s="144">
        <v>160</v>
      </c>
      <c r="E78" s="145">
        <v>120</v>
      </c>
    </row>
    <row r="79" spans="2:8" ht="15.75" thickBot="1" x14ac:dyDescent="0.3">
      <c r="B79" s="146" t="s">
        <v>161</v>
      </c>
      <c r="C79" s="143" t="s">
        <v>77</v>
      </c>
      <c r="D79" s="144">
        <v>110</v>
      </c>
      <c r="E79" s="23"/>
    </row>
    <row r="80" spans="2:8" ht="15.75" thickBot="1" x14ac:dyDescent="0.3">
      <c r="B80" s="132"/>
      <c r="C80" s="92" t="s">
        <v>216</v>
      </c>
      <c r="D80" s="136">
        <f>D81</f>
        <v>500.4</v>
      </c>
      <c r="E80" s="136">
        <f>E81</f>
        <v>257.56</v>
      </c>
      <c r="F80" s="32" t="s">
        <v>34</v>
      </c>
      <c r="G80" s="133"/>
      <c r="H80" s="54" t="e">
        <f t="shared" ref="H80" si="1">G80/F80*100</f>
        <v>#VALUE!</v>
      </c>
    </row>
    <row r="81" spans="2:8" ht="15.75" thickBot="1" x14ac:dyDescent="0.3">
      <c r="B81" s="137">
        <v>32</v>
      </c>
      <c r="C81" s="98" t="s">
        <v>12</v>
      </c>
      <c r="D81" s="139">
        <f>SUM(D82:D85)</f>
        <v>500.4</v>
      </c>
      <c r="E81" s="139">
        <f>SUM(E82:E85)</f>
        <v>257.56</v>
      </c>
    </row>
    <row r="82" spans="2:8" x14ac:dyDescent="0.25">
      <c r="B82" s="140" t="s">
        <v>146</v>
      </c>
      <c r="C82" s="140" t="s">
        <v>63</v>
      </c>
      <c r="D82" s="141">
        <v>190.4</v>
      </c>
      <c r="E82" s="142">
        <v>97.56</v>
      </c>
    </row>
    <row r="83" spans="2:8" x14ac:dyDescent="0.25">
      <c r="B83" s="140" t="s">
        <v>149</v>
      </c>
      <c r="C83" s="140" t="s">
        <v>67</v>
      </c>
      <c r="D83" s="141">
        <v>40</v>
      </c>
      <c r="E83" s="142">
        <v>40</v>
      </c>
    </row>
    <row r="84" spans="2:8" x14ac:dyDescent="0.25">
      <c r="B84" s="140" t="s">
        <v>156</v>
      </c>
      <c r="C84" s="140" t="s">
        <v>73</v>
      </c>
      <c r="D84" s="141">
        <v>160</v>
      </c>
      <c r="E84" s="142">
        <v>120</v>
      </c>
    </row>
    <row r="85" spans="2:8" ht="15.75" thickBot="1" x14ac:dyDescent="0.3">
      <c r="B85" s="140" t="s">
        <v>161</v>
      </c>
      <c r="C85" s="140" t="s">
        <v>77</v>
      </c>
      <c r="D85" s="141">
        <v>110</v>
      </c>
      <c r="E85" s="147"/>
    </row>
    <row r="86" spans="2:8" ht="15.75" thickBot="1" x14ac:dyDescent="0.3">
      <c r="B86" s="132"/>
      <c r="C86" s="92" t="s">
        <v>217</v>
      </c>
      <c r="D86" s="136">
        <f>D87+D91</f>
        <v>32623.199999999997</v>
      </c>
      <c r="E86" s="136">
        <f>E87+E91</f>
        <v>18466.89</v>
      </c>
      <c r="F86" s="32" t="s">
        <v>34</v>
      </c>
      <c r="G86" s="133"/>
      <c r="H86" s="54" t="e">
        <f t="shared" ref="H86" si="2">G86/F86*100</f>
        <v>#VALUE!</v>
      </c>
    </row>
    <row r="87" spans="2:8" ht="15.75" thickBot="1" x14ac:dyDescent="0.3">
      <c r="B87" s="137">
        <v>31</v>
      </c>
      <c r="C87" s="138" t="s">
        <v>120</v>
      </c>
      <c r="D87" s="139">
        <f>D88+D89+D90</f>
        <v>26009.279999999999</v>
      </c>
      <c r="E87" s="139">
        <f>E88+E89+E90</f>
        <v>15613.1</v>
      </c>
    </row>
    <row r="88" spans="2:8" x14ac:dyDescent="0.25">
      <c r="B88" s="140" t="s">
        <v>175</v>
      </c>
      <c r="C88" s="140" t="s">
        <v>20</v>
      </c>
      <c r="D88" s="141">
        <v>21439.1</v>
      </c>
      <c r="E88" s="142">
        <v>13096.95</v>
      </c>
    </row>
    <row r="89" spans="2:8" x14ac:dyDescent="0.25">
      <c r="B89" s="140" t="s">
        <v>140</v>
      </c>
      <c r="C89" s="140" t="s">
        <v>56</v>
      </c>
      <c r="D89" s="141">
        <v>1032.73</v>
      </c>
      <c r="E89" s="142">
        <v>300</v>
      </c>
    </row>
    <row r="90" spans="2:8" ht="15.75" thickBot="1" x14ac:dyDescent="0.3">
      <c r="B90" s="140" t="s">
        <v>141</v>
      </c>
      <c r="C90" s="140" t="s">
        <v>58</v>
      </c>
      <c r="D90" s="141">
        <v>3537.45</v>
      </c>
      <c r="E90" s="142">
        <v>2216.1499999999996</v>
      </c>
    </row>
    <row r="91" spans="2:8" ht="15.75" thickBot="1" x14ac:dyDescent="0.3">
      <c r="B91" s="137">
        <v>32</v>
      </c>
      <c r="C91" s="98" t="s">
        <v>12</v>
      </c>
      <c r="D91" s="139">
        <f>SUM(D92:D99)</f>
        <v>6613.9199999999992</v>
      </c>
      <c r="E91" s="139">
        <f>SUM(E92:E99)</f>
        <v>2853.79</v>
      </c>
    </row>
    <row r="92" spans="2:8" x14ac:dyDescent="0.25">
      <c r="B92" s="140" t="s">
        <v>143</v>
      </c>
      <c r="C92" s="140" t="s">
        <v>59</v>
      </c>
      <c r="D92" s="141">
        <v>1556.56</v>
      </c>
      <c r="E92" s="142">
        <v>858.5</v>
      </c>
    </row>
    <row r="93" spans="2:8" x14ac:dyDescent="0.25">
      <c r="B93" s="140" t="s">
        <v>145</v>
      </c>
      <c r="C93" s="140" t="s">
        <v>61</v>
      </c>
      <c r="D93" s="141">
        <v>1061.76</v>
      </c>
      <c r="E93" s="142">
        <v>600.28</v>
      </c>
    </row>
    <row r="94" spans="2:8" x14ac:dyDescent="0.25">
      <c r="B94" s="140" t="s">
        <v>146</v>
      </c>
      <c r="C94" s="140" t="s">
        <v>63</v>
      </c>
      <c r="D94" s="141">
        <v>3305.9</v>
      </c>
      <c r="E94" s="142">
        <v>280.90999999999997</v>
      </c>
    </row>
    <row r="95" spans="2:8" x14ac:dyDescent="0.25">
      <c r="B95" s="140" t="s">
        <v>149</v>
      </c>
      <c r="C95" s="140" t="s">
        <v>67</v>
      </c>
      <c r="D95" s="141">
        <v>319.7</v>
      </c>
      <c r="E95" s="142">
        <v>319.7</v>
      </c>
    </row>
    <row r="96" spans="2:8" x14ac:dyDescent="0.25">
      <c r="B96" s="140" t="s">
        <v>155</v>
      </c>
      <c r="C96" s="140" t="s">
        <v>72</v>
      </c>
      <c r="D96" s="141">
        <v>50</v>
      </c>
      <c r="E96" s="147"/>
    </row>
    <row r="97" spans="2:5" x14ac:dyDescent="0.25">
      <c r="B97" s="140" t="s">
        <v>156</v>
      </c>
      <c r="C97" s="140" t="s">
        <v>73</v>
      </c>
      <c r="D97" s="141">
        <v>320</v>
      </c>
      <c r="E97" s="142">
        <v>240</v>
      </c>
    </row>
    <row r="98" spans="2:5" x14ac:dyDescent="0.25">
      <c r="B98" s="140" t="s">
        <v>161</v>
      </c>
      <c r="C98" s="140" t="s">
        <v>77</v>
      </c>
      <c r="D98" s="147"/>
      <c r="E98" s="147"/>
    </row>
    <row r="99" spans="2:5" x14ac:dyDescent="0.25">
      <c r="B99" s="140" t="s">
        <v>162</v>
      </c>
      <c r="C99" s="140" t="s">
        <v>78</v>
      </c>
      <c r="D99" s="142">
        <v>0</v>
      </c>
      <c r="E99" s="142">
        <v>554.4</v>
      </c>
    </row>
    <row r="100" spans="2:5" x14ac:dyDescent="0.25">
      <c r="B100" s="128"/>
      <c r="C100" s="128"/>
      <c r="D100" s="128"/>
      <c r="E100" s="128"/>
    </row>
    <row r="101" spans="2:5" x14ac:dyDescent="0.25">
      <c r="E101" s="153">
        <f>E86+E80+E69+E47+E9</f>
        <v>333365.05000000005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SAŽETAK-1</vt:lpstr>
      <vt:lpstr> Račun prihoda i rashoda-2</vt:lpstr>
      <vt:lpstr>Rashodi i prihodi prema izvo-3</vt:lpstr>
      <vt:lpstr>Rashodi prema funkcijskoj k -4</vt:lpstr>
      <vt:lpstr>Račun financiranja </vt:lpstr>
      <vt:lpstr>Račun fin prema izvorima f</vt:lpstr>
      <vt:lpstr>Programska klasifikacija-6</vt:lpstr>
      <vt:lpstr>Sheet1</vt:lpstr>
      <vt:lpstr>PROGRAMSa 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2023-07-25T14:50:53Z</cp:lastPrinted>
  <dcterms:created xsi:type="dcterms:W3CDTF">2022-08-12T12:51:27Z</dcterms:created>
  <dcterms:modified xsi:type="dcterms:W3CDTF">2024-07-31T06:14:55Z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