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Dropbox\SILVIJA\ORIOVAC VRTIĆ\2024\Financijski plan 2025\Doneseno na vijecu 2025-2027\"/>
    </mc:Choice>
  </mc:AlternateContent>
  <xr:revisionPtr revIDLastSave="0" documentId="13_ncr:1_{D5B84944-69D3-4F44-B87E-607F8384409C}" xr6:coauthVersionLast="47" xr6:coauthVersionMax="47" xr10:uidLastSave="{00000000-0000-0000-0000-000000000000}"/>
  <bookViews>
    <workbookView xWindow="-120" yWindow="-120" windowWidth="29040" windowHeight="15840" tabRatio="860" xr2:uid="{00000000-000D-0000-FFFF-FFFF00000000}"/>
  </bookViews>
  <sheets>
    <sheet name="SAŽETAK" sheetId="10" r:id="rId1"/>
    <sheet name=" Račun prihoda i rashoda" sheetId="3" r:id="rId2"/>
    <sheet name="Prihodi i rashodi po izvorima" sheetId="8" r:id="rId3"/>
    <sheet name="Rashodi prema funkcijskoj kl" sheetId="5" r:id="rId4"/>
    <sheet name="Račun financiranja" sheetId="6" r:id="rId5"/>
    <sheet name="Račun financiranja po izvorima" sheetId="9" r:id="rId6"/>
    <sheet name="POSEBNI DIO" sheetId="7" r:id="rId7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4" i="3" l="1"/>
  <c r="E104" i="7" l="1"/>
  <c r="F104" i="7"/>
  <c r="G104" i="7"/>
  <c r="E91" i="7"/>
  <c r="F91" i="7"/>
  <c r="G91" i="7"/>
  <c r="G73" i="7"/>
  <c r="E73" i="7"/>
  <c r="E55" i="7"/>
  <c r="F55" i="7"/>
  <c r="G55" i="7"/>
  <c r="E106" i="7"/>
  <c r="E19" i="7"/>
  <c r="E18" i="7" s="1"/>
  <c r="F19" i="7"/>
  <c r="G19" i="7"/>
  <c r="E9" i="7"/>
  <c r="I12" i="7"/>
  <c r="H12" i="7"/>
  <c r="B25" i="8"/>
  <c r="C25" i="8"/>
  <c r="D25" i="8"/>
  <c r="D29" i="3"/>
  <c r="E29" i="3"/>
  <c r="F29" i="3"/>
  <c r="H30" i="3" l="1"/>
  <c r="H29" i="3" s="1"/>
  <c r="G30" i="3"/>
  <c r="G29" i="3" s="1"/>
  <c r="G26" i="3"/>
  <c r="H26" i="3"/>
  <c r="G27" i="3"/>
  <c r="H27" i="3"/>
  <c r="H25" i="3"/>
  <c r="G25" i="3"/>
  <c r="H13" i="3"/>
  <c r="H14" i="3"/>
  <c r="H15" i="3"/>
  <c r="H12" i="3"/>
  <c r="G13" i="3"/>
  <c r="G14" i="3"/>
  <c r="G15" i="3"/>
  <c r="G12" i="3"/>
  <c r="F30" i="8"/>
  <c r="F28" i="8"/>
  <c r="F26" i="8"/>
  <c r="F16" i="8"/>
  <c r="F14" i="8"/>
  <c r="F12" i="8"/>
  <c r="E30" i="8"/>
  <c r="E28" i="8"/>
  <c r="E26" i="8"/>
  <c r="E16" i="8"/>
  <c r="E14" i="8"/>
  <c r="E12" i="8"/>
  <c r="F13" i="5"/>
  <c r="F12" i="5"/>
  <c r="E13" i="5"/>
  <c r="E12" i="5"/>
  <c r="I111" i="7"/>
  <c r="I108" i="7"/>
  <c r="I105" i="7"/>
  <c r="I102" i="7"/>
  <c r="I93" i="7"/>
  <c r="I92" i="7"/>
  <c r="I89" i="7"/>
  <c r="I88" i="7"/>
  <c r="I87" i="7"/>
  <c r="I84" i="7"/>
  <c r="I83" i="7"/>
  <c r="I75" i="7"/>
  <c r="I74" i="7"/>
  <c r="I71" i="7"/>
  <c r="I70" i="7"/>
  <c r="I69" i="7"/>
  <c r="I66" i="7"/>
  <c r="I65" i="7"/>
  <c r="I61" i="7"/>
  <c r="I60" i="7"/>
  <c r="I57" i="7"/>
  <c r="I56" i="7"/>
  <c r="I53" i="7"/>
  <c r="I52" i="7"/>
  <c r="I51" i="7"/>
  <c r="I48" i="7"/>
  <c r="I47" i="7"/>
  <c r="I43" i="7"/>
  <c r="I42" i="7"/>
  <c r="I39" i="7"/>
  <c r="I38" i="7"/>
  <c r="I35" i="7"/>
  <c r="I34" i="7"/>
  <c r="I33" i="7"/>
  <c r="I25" i="7"/>
  <c r="I24" i="7"/>
  <c r="I21" i="7"/>
  <c r="I20" i="7"/>
  <c r="I17" i="7"/>
  <c r="I16" i="7"/>
  <c r="I15" i="7"/>
  <c r="I11" i="7"/>
  <c r="I10" i="7"/>
  <c r="H105" i="7"/>
  <c r="H102" i="7"/>
  <c r="H93" i="7"/>
  <c r="H92" i="7"/>
  <c r="H89" i="7"/>
  <c r="H88" i="7"/>
  <c r="H87" i="7"/>
  <c r="H84" i="7"/>
  <c r="H83" i="7"/>
  <c r="H75" i="7"/>
  <c r="H74" i="7"/>
  <c r="H71" i="7"/>
  <c r="H70" i="7"/>
  <c r="H69" i="7"/>
  <c r="H66" i="7"/>
  <c r="H65" i="7"/>
  <c r="H61" i="7"/>
  <c r="H60" i="7"/>
  <c r="H57" i="7"/>
  <c r="H56" i="7"/>
  <c r="H53" i="7"/>
  <c r="H52" i="7"/>
  <c r="H51" i="7"/>
  <c r="H48" i="7"/>
  <c r="H47" i="7"/>
  <c r="H43" i="7"/>
  <c r="H42" i="7"/>
  <c r="H39" i="7"/>
  <c r="H38" i="7"/>
  <c r="H35" i="7"/>
  <c r="H34" i="7"/>
  <c r="H33" i="7"/>
  <c r="H25" i="7"/>
  <c r="H24" i="7"/>
  <c r="H21" i="7"/>
  <c r="H20" i="7"/>
  <c r="H17" i="7"/>
  <c r="H16" i="7"/>
  <c r="H15" i="7"/>
  <c r="H11" i="7"/>
  <c r="H10" i="7"/>
  <c r="F9" i="7" l="1"/>
  <c r="F8" i="7" s="1"/>
  <c r="G9" i="7"/>
  <c r="G8" i="7" s="1"/>
  <c r="H9" i="7"/>
  <c r="H8" i="7" s="1"/>
  <c r="I9" i="7"/>
  <c r="I8" i="7" s="1"/>
  <c r="F14" i="7"/>
  <c r="F13" i="7" s="1"/>
  <c r="G14" i="7"/>
  <c r="G13" i="7" s="1"/>
  <c r="H14" i="7"/>
  <c r="H13" i="7" s="1"/>
  <c r="I14" i="7"/>
  <c r="I13" i="7" s="1"/>
  <c r="F18" i="7"/>
  <c r="G18" i="7"/>
  <c r="H19" i="7"/>
  <c r="H18" i="7" s="1"/>
  <c r="I19" i="7"/>
  <c r="I18" i="7" s="1"/>
  <c r="F23" i="7"/>
  <c r="F22" i="7" s="1"/>
  <c r="G23" i="7"/>
  <c r="G22" i="7" s="1"/>
  <c r="H23" i="7"/>
  <c r="H22" i="7" s="1"/>
  <c r="I23" i="7"/>
  <c r="I22" i="7" s="1"/>
  <c r="F32" i="7"/>
  <c r="F31" i="7" s="1"/>
  <c r="G32" i="7"/>
  <c r="G31" i="7" s="1"/>
  <c r="H32" i="7"/>
  <c r="H31" i="7" s="1"/>
  <c r="I32" i="7"/>
  <c r="I31" i="7" s="1"/>
  <c r="F37" i="7"/>
  <c r="F36" i="7" s="1"/>
  <c r="G37" i="7"/>
  <c r="G36" i="7" s="1"/>
  <c r="H37" i="7"/>
  <c r="H36" i="7" s="1"/>
  <c r="I37" i="7"/>
  <c r="I36" i="7" s="1"/>
  <c r="F41" i="7"/>
  <c r="F40" i="7" s="1"/>
  <c r="G41" i="7"/>
  <c r="G40" i="7" s="1"/>
  <c r="H41" i="7"/>
  <c r="H40" i="7" s="1"/>
  <c r="I41" i="7"/>
  <c r="I40" i="7" s="1"/>
  <c r="F46" i="7"/>
  <c r="F45" i="7" s="1"/>
  <c r="G46" i="7"/>
  <c r="G45" i="7" s="1"/>
  <c r="H46" i="7"/>
  <c r="H45" i="7" s="1"/>
  <c r="I46" i="7"/>
  <c r="I45" i="7" s="1"/>
  <c r="F50" i="7"/>
  <c r="F49" i="7" s="1"/>
  <c r="G50" i="7"/>
  <c r="G49" i="7" s="1"/>
  <c r="H50" i="7"/>
  <c r="H49" i="7" s="1"/>
  <c r="I50" i="7"/>
  <c r="I49" i="7" s="1"/>
  <c r="F54" i="7"/>
  <c r="G54" i="7"/>
  <c r="H55" i="7"/>
  <c r="H54" i="7" s="1"/>
  <c r="I55" i="7"/>
  <c r="I54" i="7" s="1"/>
  <c r="F59" i="7"/>
  <c r="F58" i="7" s="1"/>
  <c r="G59" i="7"/>
  <c r="G58" i="7" s="1"/>
  <c r="H59" i="7"/>
  <c r="H58" i="7" s="1"/>
  <c r="I59" i="7"/>
  <c r="I58" i="7" s="1"/>
  <c r="F64" i="7"/>
  <c r="F63" i="7" s="1"/>
  <c r="G64" i="7"/>
  <c r="G63" i="7" s="1"/>
  <c r="H64" i="7"/>
  <c r="H63" i="7" s="1"/>
  <c r="I64" i="7"/>
  <c r="I63" i="7" s="1"/>
  <c r="F68" i="7"/>
  <c r="F67" i="7" s="1"/>
  <c r="G68" i="7"/>
  <c r="G67" i="7" s="1"/>
  <c r="H68" i="7"/>
  <c r="H67" i="7" s="1"/>
  <c r="I68" i="7"/>
  <c r="I67" i="7" s="1"/>
  <c r="F73" i="7"/>
  <c r="F72" i="7" s="1"/>
  <c r="G72" i="7"/>
  <c r="H73" i="7"/>
  <c r="H72" i="7" s="1"/>
  <c r="I73" i="7"/>
  <c r="I72" i="7" s="1"/>
  <c r="F77" i="7"/>
  <c r="F76" i="7" s="1"/>
  <c r="G77" i="7"/>
  <c r="G76" i="7" s="1"/>
  <c r="H77" i="7"/>
  <c r="H76" i="7" s="1"/>
  <c r="I77" i="7"/>
  <c r="I76" i="7" s="1"/>
  <c r="F82" i="7"/>
  <c r="F81" i="7" s="1"/>
  <c r="G82" i="7"/>
  <c r="G81" i="7" s="1"/>
  <c r="H82" i="7"/>
  <c r="H81" i="7" s="1"/>
  <c r="I82" i="7"/>
  <c r="I81" i="7" s="1"/>
  <c r="F86" i="7"/>
  <c r="F85" i="7" s="1"/>
  <c r="G86" i="7"/>
  <c r="G85" i="7" s="1"/>
  <c r="H86" i="7"/>
  <c r="H85" i="7" s="1"/>
  <c r="I86" i="7"/>
  <c r="I85" i="7" s="1"/>
  <c r="F95" i="7"/>
  <c r="F94" i="7" s="1"/>
  <c r="G95" i="7"/>
  <c r="G94" i="7" s="1"/>
  <c r="H95" i="7"/>
  <c r="H94" i="7" s="1"/>
  <c r="I95" i="7"/>
  <c r="I94" i="7" s="1"/>
  <c r="F90" i="7"/>
  <c r="G90" i="7"/>
  <c r="H91" i="7"/>
  <c r="H90" i="7" s="1"/>
  <c r="I91" i="7"/>
  <c r="I90" i="7" s="1"/>
  <c r="F110" i="7"/>
  <c r="F109" i="7" s="1"/>
  <c r="G110" i="7"/>
  <c r="G109" i="7" s="1"/>
  <c r="H110" i="7"/>
  <c r="H109" i="7" s="1"/>
  <c r="I110" i="7"/>
  <c r="I109" i="7" s="1"/>
  <c r="F107" i="7"/>
  <c r="F106" i="7" s="1"/>
  <c r="G107" i="7"/>
  <c r="G106" i="7" s="1"/>
  <c r="H107" i="7"/>
  <c r="H106" i="7" s="1"/>
  <c r="I107" i="7"/>
  <c r="I106" i="7" s="1"/>
  <c r="F103" i="7"/>
  <c r="G103" i="7"/>
  <c r="H104" i="7"/>
  <c r="H103" i="7" s="1"/>
  <c r="I104" i="7"/>
  <c r="I103" i="7" s="1"/>
  <c r="F100" i="7"/>
  <c r="G100" i="7"/>
  <c r="H101" i="7"/>
  <c r="H100" i="7" s="1"/>
  <c r="I101" i="7"/>
  <c r="I100" i="7" s="1"/>
  <c r="E109" i="7"/>
  <c r="E103" i="7"/>
  <c r="E100" i="7"/>
  <c r="E90" i="7"/>
  <c r="E72" i="7"/>
  <c r="E95" i="7"/>
  <c r="E94" i="7" s="1"/>
  <c r="E86" i="7"/>
  <c r="E85" i="7" s="1"/>
  <c r="E82" i="7"/>
  <c r="E81" i="7" s="1"/>
  <c r="E77" i="7"/>
  <c r="E76" i="7" s="1"/>
  <c r="E68" i="7"/>
  <c r="E67" i="7" s="1"/>
  <c r="E64" i="7"/>
  <c r="E63" i="7" s="1"/>
  <c r="E59" i="7"/>
  <c r="E58" i="7" s="1"/>
  <c r="E54" i="7"/>
  <c r="E50" i="7"/>
  <c r="E49" i="7" s="1"/>
  <c r="E46" i="7"/>
  <c r="E45" i="7" s="1"/>
  <c r="E41" i="7"/>
  <c r="E40" i="7" s="1"/>
  <c r="E37" i="7"/>
  <c r="E36" i="7" s="1"/>
  <c r="E32" i="7"/>
  <c r="E31" i="7" s="1"/>
  <c r="E23" i="7"/>
  <c r="E22" i="7" s="1"/>
  <c r="F99" i="7" l="1"/>
  <c r="G7" i="7"/>
  <c r="E99" i="7"/>
  <c r="E62" i="7"/>
  <c r="E44" i="7"/>
  <c r="E26" i="7"/>
  <c r="C29" i="8" l="1"/>
  <c r="D29" i="8"/>
  <c r="E29" i="8"/>
  <c r="F29" i="8"/>
  <c r="B29" i="8"/>
  <c r="E24" i="3" l="1"/>
  <c r="F24" i="3"/>
  <c r="G24" i="3"/>
  <c r="G23" i="3" s="1"/>
  <c r="H24" i="3"/>
  <c r="F23" i="3" l="1"/>
  <c r="H12" i="10" s="1"/>
  <c r="H9" i="10" s="1"/>
  <c r="E23" i="3"/>
  <c r="G12" i="10" s="1"/>
  <c r="H23" i="3"/>
  <c r="J9" i="10" l="1"/>
  <c r="I9" i="10"/>
  <c r="I12" i="10"/>
  <c r="J12" i="10"/>
  <c r="H80" i="7"/>
  <c r="I62" i="7"/>
  <c r="H44" i="7"/>
  <c r="I44" i="7"/>
  <c r="E80" i="7"/>
  <c r="E14" i="7"/>
  <c r="E13" i="7" s="1"/>
  <c r="E8" i="7"/>
  <c r="E16" i="3"/>
  <c r="F16" i="3"/>
  <c r="G16" i="3"/>
  <c r="H16" i="3"/>
  <c r="E11" i="3"/>
  <c r="F11" i="3"/>
  <c r="F10" i="3" s="1"/>
  <c r="G11" i="3"/>
  <c r="G10" i="3" s="1"/>
  <c r="H11" i="3"/>
  <c r="H10" i="3" s="1"/>
  <c r="D16" i="3"/>
  <c r="D11" i="3"/>
  <c r="D23" i="3"/>
  <c r="F12" i="10" s="1"/>
  <c r="C11" i="5"/>
  <c r="C10" i="5" s="1"/>
  <c r="D11" i="5"/>
  <c r="D10" i="5" s="1"/>
  <c r="E11" i="5"/>
  <c r="E10" i="5" s="1"/>
  <c r="F11" i="5"/>
  <c r="F10" i="5" s="1"/>
  <c r="B11" i="5"/>
  <c r="C15" i="8"/>
  <c r="D15" i="8"/>
  <c r="E15" i="8"/>
  <c r="F15" i="8"/>
  <c r="C13" i="8"/>
  <c r="D13" i="8"/>
  <c r="E13" i="8"/>
  <c r="F13" i="8"/>
  <c r="C11" i="8"/>
  <c r="D11" i="8"/>
  <c r="E11" i="8"/>
  <c r="F11" i="8"/>
  <c r="B11" i="8"/>
  <c r="B13" i="8"/>
  <c r="B15" i="8"/>
  <c r="C27" i="8"/>
  <c r="D27" i="8"/>
  <c r="E27" i="8"/>
  <c r="F27" i="8"/>
  <c r="F25" i="8"/>
  <c r="E25" i="8"/>
  <c r="B27" i="8"/>
  <c r="B10" i="5" l="1"/>
  <c r="F24" i="8"/>
  <c r="D10" i="3"/>
  <c r="F9" i="10" s="1"/>
  <c r="E10" i="3"/>
  <c r="G9" i="10" s="1"/>
  <c r="E24" i="8"/>
  <c r="E7" i="7"/>
  <c r="C24" i="8"/>
  <c r="E98" i="7"/>
  <c r="B10" i="8"/>
  <c r="B24" i="8"/>
  <c r="I99" i="7"/>
  <c r="I98" i="7" s="1"/>
  <c r="H99" i="7"/>
  <c r="H98" i="7" s="1"/>
  <c r="G99" i="7"/>
  <c r="G98" i="7" s="1"/>
  <c r="F98" i="7"/>
  <c r="F80" i="7"/>
  <c r="G80" i="7"/>
  <c r="I80" i="7"/>
  <c r="H62" i="7"/>
  <c r="G62" i="7"/>
  <c r="F62" i="7"/>
  <c r="G44" i="7"/>
  <c r="F44" i="7"/>
  <c r="F26" i="7"/>
  <c r="I26" i="7"/>
  <c r="H26" i="7"/>
  <c r="G26" i="7"/>
  <c r="I7" i="7"/>
  <c r="H7" i="7"/>
  <c r="F7" i="7"/>
  <c r="E10" i="8"/>
  <c r="D10" i="8"/>
  <c r="C10" i="8"/>
  <c r="F10" i="8"/>
  <c r="D24" i="8"/>
  <c r="I6" i="7" l="1"/>
  <c r="F6" i="7"/>
  <c r="F113" i="7" s="1"/>
  <c r="G6" i="7"/>
  <c r="G113" i="7" s="1"/>
  <c r="H6" i="7"/>
  <c r="E6" i="7"/>
  <c r="E113" i="7" s="1"/>
  <c r="F37" i="10"/>
  <c r="G34" i="10" s="1"/>
  <c r="G37" i="10" s="1"/>
  <c r="H34" i="10" s="1"/>
  <c r="H37" i="10" s="1"/>
  <c r="I34" i="10" s="1"/>
  <c r="I37" i="10" s="1"/>
  <c r="J34" i="10" s="1"/>
  <c r="J37" i="10" s="1"/>
  <c r="J21" i="10"/>
  <c r="I21" i="10"/>
  <c r="H21" i="10"/>
  <c r="G21" i="10"/>
  <c r="F21" i="10"/>
  <c r="J11" i="10"/>
  <c r="I11" i="10"/>
  <c r="H11" i="10"/>
  <c r="G11" i="10"/>
  <c r="F11" i="10"/>
  <c r="J8" i="10"/>
  <c r="I8" i="10"/>
  <c r="H8" i="10"/>
  <c r="G8" i="10"/>
  <c r="F8" i="10"/>
  <c r="I14" i="10" l="1"/>
  <c r="I22" i="10" s="1"/>
  <c r="H14" i="10"/>
  <c r="H22" i="10" s="1"/>
  <c r="H28" i="10" s="1"/>
  <c r="H29" i="10" s="1"/>
  <c r="G14" i="10"/>
  <c r="G22" i="10" s="1"/>
  <c r="G28" i="10" s="1"/>
  <c r="G29" i="10" s="1"/>
  <c r="F14" i="10"/>
  <c r="F22" i="10" s="1"/>
  <c r="F28" i="10" s="1"/>
  <c r="F29" i="10" s="1"/>
  <c r="J14" i="10"/>
  <c r="J22" i="10" s="1"/>
  <c r="J27" i="10" l="1"/>
  <c r="J28" i="10" s="1"/>
  <c r="J29" i="10" s="1"/>
  <c r="I27" i="10"/>
  <c r="I28" i="10" s="1"/>
  <c r="I29" i="10" s="1"/>
</calcChain>
</file>

<file path=xl/sharedStrings.xml><?xml version="1.0" encoding="utf-8"?>
<sst xmlns="http://schemas.openxmlformats.org/spreadsheetml/2006/main" count="313" uniqueCount="116">
  <si>
    <t>PRIHODI UKUPNO</t>
  </si>
  <si>
    <t>RASHODI UKUPNO</t>
  </si>
  <si>
    <t>NETO FINANCIRANJE</t>
  </si>
  <si>
    <t>Naziv prihoda</t>
  </si>
  <si>
    <t xml:space="preserve">A. RAČUN PRIHODA I RASHODA </t>
  </si>
  <si>
    <t>Razred</t>
  </si>
  <si>
    <t>Skupina</t>
  </si>
  <si>
    <t>Prihodi poslovanja</t>
  </si>
  <si>
    <t>Prihodi od prodaje nefinancijske imovine</t>
  </si>
  <si>
    <t>Naziv rashoda</t>
  </si>
  <si>
    <t>Rashodi poslovanja</t>
  </si>
  <si>
    <t>Rashodi za zaposlene</t>
  </si>
  <si>
    <t>Rashodi za nabavu nefinancijske imovine</t>
  </si>
  <si>
    <t>Rashodi za nabavu neproizvedene dugotrajne imovine</t>
  </si>
  <si>
    <t>RASHODI PREMA FUNKCIJSKOJ KLASIFIKACIJI</t>
  </si>
  <si>
    <t>UKUPNI RASHODI</t>
  </si>
  <si>
    <t>01 Opće javne usluge</t>
  </si>
  <si>
    <t>Primici od financijske imovine i zaduživanja</t>
  </si>
  <si>
    <t>Izdaci za financijsku imovinu i otplate zajmova</t>
  </si>
  <si>
    <t>II. POSEBNI DIO</t>
  </si>
  <si>
    <t>I. OPĆI DIO</t>
  </si>
  <si>
    <t>Šifra</t>
  </si>
  <si>
    <t xml:space="preserve">Naziv </t>
  </si>
  <si>
    <t>Materijalni rashodi</t>
  </si>
  <si>
    <t>Primici od zaduživanja</t>
  </si>
  <si>
    <t>Izdaci za otplatu glavnice primljenih kredita i zajmova</t>
  </si>
  <si>
    <t>A) SAŽETAK RAČUNA PRIHODA I RASHODA</t>
  </si>
  <si>
    <t>B) SAŽETAK RAČUNA FINANCIRANJA</t>
  </si>
  <si>
    <t>Prihodi od prodaje proizvedene dugotrajne imovine</t>
  </si>
  <si>
    <t>Pomoći iz inozemstva i od subjekata unutar općeg proračuna</t>
  </si>
  <si>
    <t>Prihodi iz nadležnog proračuna i od HZZO-a temeljem ugovornih obveza</t>
  </si>
  <si>
    <t>Rashodi za nabavu proizvedene dugotrajne imovine</t>
  </si>
  <si>
    <t>Naziv</t>
  </si>
  <si>
    <t>FINANCIJSKI PLAN PRORAČUNSKOG KORISNIKA JEDINICE LOKALNE I PODRUČNE (REGIONALNE) SAMOUPRAVE 
ZA 2024. I PROJEKCIJA ZA 2025. I 2026. GODINU</t>
  </si>
  <si>
    <t>Projekcija 
za 2026.</t>
  </si>
  <si>
    <t>EUR</t>
  </si>
  <si>
    <t>* Napomena: Iznosi u stupcima Izvršenje 2022. preračunavaju se iz kuna u eure prema fiksnom tečaju konverzije (1 EUR=7,53450 kuna) i po pravilima za preračunavanje i zaokruživanje.</t>
  </si>
  <si>
    <t>6 PRIHODI POSLOVANJA</t>
  </si>
  <si>
    <t>7 PRIHODI OD PRODAJE NEFINANCIJSKE IMOVINE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</si>
  <si>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</si>
  <si>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</si>
  <si>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</si>
  <si>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</si>
  <si>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Projekcija proračuna
za 2026.</t>
  </si>
  <si>
    <t>PRIHODI POSLOVANJA PREMA EKONOMSKOJ KLASIFIKACIJI</t>
  </si>
  <si>
    <t>RASHODI POSLOVANJA PREMA EKONOMSKOJ KLASIFIKACIJI</t>
  </si>
  <si>
    <t>PRIHODI POSLOVANJA PREMA IZVORIMA FINANCIRANJA</t>
  </si>
  <si>
    <t>RASHODI POSLOVANJA PREMA IZVORIMA FINANCIRANJA</t>
  </si>
  <si>
    <t>Brojčana oznaka i naziv</t>
  </si>
  <si>
    <t>5 Pomoći</t>
  </si>
  <si>
    <t>4 Prihodi za posebne namjene</t>
  </si>
  <si>
    <t xml:space="preserve">  43 Ostali prihodi za posebne namjene</t>
  </si>
  <si>
    <t>1 Opći prihodi i primici</t>
  </si>
  <si>
    <t xml:space="preserve">  11 Opći prihodi i primici</t>
  </si>
  <si>
    <t>3 Vlastiti prihodi</t>
  </si>
  <si>
    <t xml:space="preserve">  31 Vlastiti prihodi</t>
  </si>
  <si>
    <t>B. RAČUN FINANCIRANJA PREMA EKONOMSKOJ KLASIFIKACIJI</t>
  </si>
  <si>
    <t>B. RAČUN FINANCIRANJA PREMA IZVORIMA FINANCIRANJA</t>
  </si>
  <si>
    <t>PRIMICI UKUPNO</t>
  </si>
  <si>
    <t>8 Namjenski primici od zaduživanja</t>
  </si>
  <si>
    <t xml:space="preserve">  81 Namjenski primici od zaduživanja</t>
  </si>
  <si>
    <t>IZDACI UKUPNO</t>
  </si>
  <si>
    <t>D) VIŠEGODIŠNJI PLAN URAVNOTEŽENJA</t>
  </si>
  <si>
    <t>RAZLIKA - VIŠAK / MANJAK</t>
  </si>
  <si>
    <t>VIŠAK / MANJAK + NETO FINANCIRANJE</t>
  </si>
  <si>
    <t xml:space="preserve">C) PRENESENI VIŠAK ILI PRENESENI MANJAK </t>
  </si>
  <si>
    <t>PRIJENOS VIŠKA / MANJKA IZ PRETHODNE(IH) GODINE</t>
  </si>
  <si>
    <t>PRIJENOS VIŠKA / MANJKA U SLJEDEĆE RAZDOBLJE</t>
  </si>
  <si>
    <t>VIŠAK / MANJAK + NETO FINANCIRANJE + PRIJENOS VIŠKA / MANJKA IZ PRETHODNE(IH) GODINE - PRIJENOS VIŠKA / MANJKA U SLJEDEĆE RAZDOBLJE</t>
  </si>
  <si>
    <t>VIŠAK / MANJAK IZ PRETHODNE(IH) GODINE KOJI ĆE SE RASPOREDITI / POKRITI</t>
  </si>
  <si>
    <t>VIŠAK / MANJAK TEKUĆE GODINE</t>
  </si>
  <si>
    <t>PROGRAM P000001</t>
  </si>
  <si>
    <t>DJELATNOST DJEČJEG VRTIĆA</t>
  </si>
  <si>
    <t>Aktivnost A000001</t>
  </si>
  <si>
    <t>Izvor financiranja 11</t>
  </si>
  <si>
    <t>Opći prihodi i primici</t>
  </si>
  <si>
    <t>Financijski rashodi</t>
  </si>
  <si>
    <t>Izvor financiranja 43</t>
  </si>
  <si>
    <t>Ostači prihodi za posebne namjene - roditelji</t>
  </si>
  <si>
    <t>Izvor financiranja 52</t>
  </si>
  <si>
    <t>Ostale pomoći - nenadležni proračun</t>
  </si>
  <si>
    <t>Ostale pomoći - EU - projekt</t>
  </si>
  <si>
    <t>Redovna djelatnost - Stupnik</t>
  </si>
  <si>
    <t>Redovna djelatnost - Oriovac</t>
  </si>
  <si>
    <t>Predškola - Oriovac</t>
  </si>
  <si>
    <t>Predškola - Stupnik</t>
  </si>
  <si>
    <t>Predškola - ostale općine</t>
  </si>
  <si>
    <t>Aktivnost A000002</t>
  </si>
  <si>
    <t>Aktivnost A000003</t>
  </si>
  <si>
    <t>Aktivnost A000004</t>
  </si>
  <si>
    <t>Aktivnost A000005</t>
  </si>
  <si>
    <t>PROGRAM P000002</t>
  </si>
  <si>
    <t>KAPITALNA ULAGANJA</t>
  </si>
  <si>
    <t>Kapitalni projekt K000001</t>
  </si>
  <si>
    <t>DV Oriovac</t>
  </si>
  <si>
    <t>Ostale pomoći - INA projekt</t>
  </si>
  <si>
    <t>091 Predškolsko i osnovno obrazovanje</t>
  </si>
  <si>
    <t>096 Dodatne usluge u obrazovanju</t>
  </si>
  <si>
    <t xml:space="preserve">  43 Prihodi za posebne namjene - sufinanciranje roditelja</t>
  </si>
  <si>
    <t xml:space="preserve">  52 Ostale pomoći INA</t>
  </si>
  <si>
    <t>Prihodi od prodaje proizvoda i robe te pruženih usluga, prihodi od donacija te povrati po protestiranim jamstvima</t>
  </si>
  <si>
    <t>Prihodi od upravnih i administrativnih pristojbi, pristojbi po posebnim propisima i naknada</t>
  </si>
  <si>
    <t>Ostali prihodi za posebne namjene - roditelji</t>
  </si>
  <si>
    <t>Ostale pomoći - MZO</t>
  </si>
  <si>
    <t>Ostale pomoći</t>
  </si>
  <si>
    <t>56 Eu projekt</t>
  </si>
  <si>
    <t xml:space="preserve">  52 Ostale pomoći - nenadležni proračun, MZO</t>
  </si>
  <si>
    <t>FINANCIJSKI PLAN PRORAČUNSKOG KORISNIKA JEDINICE LOKALNE I PODRUČNE (REGIONALNE) SAMOUPRAVE 
ZA 2025. I PROJEKCIJA ZA 2026. I 2027. GODINU</t>
  </si>
  <si>
    <t>Izvršenje 2023.*</t>
  </si>
  <si>
    <t>Plan 2024.</t>
  </si>
  <si>
    <t>Proračun za 2025.</t>
  </si>
  <si>
    <t>Projekcija proračuna
za 2027.</t>
  </si>
  <si>
    <t>Izvršenje 2023.</t>
  </si>
  <si>
    <t>Plan za 2025.</t>
  </si>
  <si>
    <t>Projekcija 
za 2027.</t>
  </si>
  <si>
    <t>Ostali rashodi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</si>
</sst>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9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i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10"/>
      <color indexed="8"/>
      <name val="Arial"/>
      <charset val="238"/>
    </font>
    <font>
      <sz val="11"/>
      <color indexed="8"/>
      <name val="Calibri"/>
      <charset val="238"/>
    </font>
    <font>
      <sz val="11"/>
      <color indexed="8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">
    <xf numFmtId="0" fontId="0" fillId="0" borderId="0"/>
    <xf numFmtId="0" fontId="22" fillId="0" borderId="0"/>
    <xf numFmtId="0" fontId="22" fillId="0" borderId="0"/>
    <xf numFmtId="0" fontId="22" fillId="0" borderId="0"/>
    <xf numFmtId="0" fontId="3" fillId="0" borderId="0"/>
  </cellStyleXfs>
  <cellXfs count="121">
    <xf numFmtId="0" fontId="0" fillId="0" borderId="0" xfId="0"/>
    <xf numFmtId="0" fontId="2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6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3" fontId="3" fillId="2" borderId="4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 wrapText="1"/>
    </xf>
    <xf numFmtId="0" fontId="9" fillId="2" borderId="3" xfId="0" applyFont="1" applyFill="1" applyBorder="1" applyAlignment="1">
      <alignment horizontal="left" vertical="center" wrapText="1"/>
    </xf>
    <xf numFmtId="0" fontId="7" fillId="2" borderId="3" xfId="0" quotePrefix="1" applyFont="1" applyFill="1" applyBorder="1" applyAlignment="1">
      <alignment horizontal="left" vertical="center"/>
    </xf>
    <xf numFmtId="0" fontId="8" fillId="2" borderId="3" xfId="0" quotePrefix="1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 wrapText="1"/>
    </xf>
    <xf numFmtId="0" fontId="8" fillId="2" borderId="3" xfId="0" quotePrefix="1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2" fillId="0" borderId="0" xfId="0" quotePrefix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/>
    <xf numFmtId="0" fontId="9" fillId="2" borderId="3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6" fillId="0" borderId="1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center" wrapText="1"/>
    </xf>
    <xf numFmtId="0" fontId="6" fillId="0" borderId="2" xfId="0" quotePrefix="1" applyFont="1" applyBorder="1" applyAlignment="1">
      <alignment horizontal="left"/>
    </xf>
    <xf numFmtId="3" fontId="6" fillId="3" borderId="3" xfId="0" applyNumberFormat="1" applyFont="1" applyFill="1" applyBorder="1" applyAlignment="1">
      <alignment horizontal="right"/>
    </xf>
    <xf numFmtId="3" fontId="6" fillId="0" borderId="3" xfId="0" applyNumberFormat="1" applyFont="1" applyBorder="1" applyAlignment="1">
      <alignment horizontal="right"/>
    </xf>
    <xf numFmtId="3" fontId="6" fillId="3" borderId="1" xfId="0" quotePrefix="1" applyNumberFormat="1" applyFont="1" applyFill="1" applyBorder="1" applyAlignment="1">
      <alignment horizontal="right"/>
    </xf>
    <xf numFmtId="0" fontId="15" fillId="0" borderId="5" xfId="0" applyFont="1" applyBorder="1" applyAlignment="1">
      <alignment horizontal="right" vertical="center"/>
    </xf>
    <xf numFmtId="0" fontId="9" fillId="3" borderId="1" xfId="0" applyFont="1" applyFill="1" applyBorder="1" applyAlignment="1">
      <alignment horizontal="left" vertical="center"/>
    </xf>
    <xf numFmtId="0" fontId="6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1" fillId="0" borderId="0" xfId="0" applyFont="1" applyAlignment="1">
      <alignment wrapText="1"/>
    </xf>
    <xf numFmtId="0" fontId="7" fillId="3" borderId="2" xfId="0" applyFont="1" applyFill="1" applyBorder="1" applyAlignment="1">
      <alignment vertical="center"/>
    </xf>
    <xf numFmtId="3" fontId="6" fillId="0" borderId="3" xfId="0" applyNumberFormat="1" applyFont="1" applyBorder="1" applyAlignment="1">
      <alignment horizontal="right" wrapText="1"/>
    </xf>
    <xf numFmtId="3" fontId="9" fillId="4" borderId="1" xfId="0" quotePrefix="1" applyNumberFormat="1" applyFont="1" applyFill="1" applyBorder="1" applyAlignment="1">
      <alignment horizontal="right"/>
    </xf>
    <xf numFmtId="3" fontId="9" fillId="4" borderId="3" xfId="0" applyNumberFormat="1" applyFont="1" applyFill="1" applyBorder="1" applyAlignment="1">
      <alignment horizontal="right" wrapText="1"/>
    </xf>
    <xf numFmtId="3" fontId="9" fillId="3" borderId="1" xfId="0" quotePrefix="1" applyNumberFormat="1" applyFont="1" applyFill="1" applyBorder="1" applyAlignment="1">
      <alignment horizontal="right"/>
    </xf>
    <xf numFmtId="3" fontId="9" fillId="3" borderId="3" xfId="0" quotePrefix="1" applyNumberFormat="1" applyFont="1" applyFill="1" applyBorder="1" applyAlignment="1">
      <alignment horizontal="right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wrapText="1"/>
    </xf>
    <xf numFmtId="0" fontId="19" fillId="0" borderId="0" xfId="0" quotePrefix="1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7" fillId="0" borderId="0" xfId="0" applyFont="1"/>
    <xf numFmtId="0" fontId="9" fillId="0" borderId="1" xfId="0" quotePrefix="1" applyFont="1" applyBorder="1" applyAlignment="1">
      <alignment horizontal="left" wrapText="1"/>
    </xf>
    <xf numFmtId="0" fontId="9" fillId="0" borderId="2" xfId="0" quotePrefix="1" applyFont="1" applyBorder="1" applyAlignment="1">
      <alignment horizontal="left" wrapText="1"/>
    </xf>
    <xf numFmtId="0" fontId="9" fillId="0" borderId="2" xfId="0" quotePrefix="1" applyFont="1" applyBorder="1" applyAlignment="1">
      <alignment horizontal="center" wrapText="1"/>
    </xf>
    <xf numFmtId="0" fontId="9" fillId="0" borderId="2" xfId="0" quotePrefix="1" applyFont="1" applyBorder="1" applyAlignment="1">
      <alignment horizontal="left"/>
    </xf>
    <xf numFmtId="3" fontId="6" fillId="3" borderId="3" xfId="0" quotePrefix="1" applyNumberFormat="1" applyFont="1" applyFill="1" applyBorder="1" applyAlignment="1">
      <alignment horizontal="right"/>
    </xf>
    <xf numFmtId="0" fontId="6" fillId="2" borderId="4" xfId="0" applyFont="1" applyFill="1" applyBorder="1" applyAlignment="1">
      <alignment horizontal="left" vertical="center" wrapText="1"/>
    </xf>
    <xf numFmtId="0" fontId="6" fillId="5" borderId="4" xfId="0" applyFont="1" applyFill="1" applyBorder="1" applyAlignment="1">
      <alignment horizontal="left" vertical="center" wrapText="1"/>
    </xf>
    <xf numFmtId="3" fontId="3" fillId="5" borderId="4" xfId="0" applyNumberFormat="1" applyFont="1" applyFill="1" applyBorder="1" applyAlignment="1">
      <alignment horizontal="right"/>
    </xf>
    <xf numFmtId="0" fontId="16" fillId="3" borderId="4" xfId="0" applyFont="1" applyFill="1" applyBorder="1" applyAlignment="1">
      <alignment horizontal="left" vertical="center" wrapText="1"/>
    </xf>
    <xf numFmtId="3" fontId="3" fillId="3" borderId="4" xfId="0" applyNumberFormat="1" applyFont="1" applyFill="1" applyBorder="1" applyAlignment="1">
      <alignment horizontal="right"/>
    </xf>
    <xf numFmtId="0" fontId="21" fillId="0" borderId="3" xfId="0" applyFont="1" applyBorder="1"/>
    <xf numFmtId="3" fontId="6" fillId="0" borderId="3" xfId="0" applyNumberFormat="1" applyFont="1" applyBorder="1" applyAlignment="1">
      <alignment horizontal="right" vertical="center" wrapText="1"/>
    </xf>
    <xf numFmtId="0" fontId="1" fillId="0" borderId="0" xfId="0" applyFont="1"/>
    <xf numFmtId="3" fontId="6" fillId="2" borderId="3" xfId="0" applyNumberFormat="1" applyFont="1" applyFill="1" applyBorder="1" applyAlignment="1">
      <alignment horizontal="right"/>
    </xf>
    <xf numFmtId="3" fontId="6" fillId="2" borderId="4" xfId="0" applyNumberFormat="1" applyFont="1" applyFill="1" applyBorder="1" applyAlignment="1">
      <alignment horizontal="right"/>
    </xf>
    <xf numFmtId="3" fontId="6" fillId="5" borderId="4" xfId="0" applyNumberFormat="1" applyFont="1" applyFill="1" applyBorder="1" applyAlignment="1">
      <alignment horizontal="right"/>
    </xf>
    <xf numFmtId="0" fontId="6" fillId="6" borderId="4" xfId="0" applyFont="1" applyFill="1" applyBorder="1" applyAlignment="1">
      <alignment horizontal="left" vertical="center" wrapText="1"/>
    </xf>
    <xf numFmtId="3" fontId="3" fillId="6" borderId="4" xfId="0" applyNumberFormat="1" applyFont="1" applyFill="1" applyBorder="1" applyAlignment="1">
      <alignment horizontal="right"/>
    </xf>
    <xf numFmtId="0" fontId="23" fillId="0" borderId="6" xfId="2" applyFont="1" applyBorder="1" applyAlignment="1">
      <alignment horizontal="right" wrapText="1"/>
    </xf>
    <xf numFmtId="0" fontId="23" fillId="0" borderId="6" xfId="3" applyFont="1" applyBorder="1" applyAlignment="1">
      <alignment horizontal="right" wrapText="1"/>
    </xf>
    <xf numFmtId="0" fontId="24" fillId="0" borderId="6" xfId="4" applyFont="1" applyBorder="1" applyAlignment="1">
      <alignment horizontal="right" wrapText="1"/>
    </xf>
    <xf numFmtId="3" fontId="0" fillId="0" borderId="0" xfId="0" applyNumberFormat="1"/>
    <xf numFmtId="0" fontId="23" fillId="0" borderId="3" xfId="2" applyFont="1" applyBorder="1" applyAlignment="1">
      <alignment horizontal="right" wrapText="1"/>
    </xf>
    <xf numFmtId="0" fontId="22" fillId="0" borderId="3" xfId="2" applyBorder="1"/>
    <xf numFmtId="0" fontId="23" fillId="0" borderId="3" xfId="1" applyFont="1" applyBorder="1" applyAlignment="1">
      <alignment horizontal="right" wrapText="1"/>
    </xf>
    <xf numFmtId="0" fontId="13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9" fillId="3" borderId="1" xfId="0" quotePrefix="1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1" fillId="0" borderId="0" xfId="0" applyFont="1" applyAlignment="1">
      <alignment wrapText="1"/>
    </xf>
    <xf numFmtId="0" fontId="9" fillId="4" borderId="1" xfId="0" applyFont="1" applyFill="1" applyBorder="1" applyAlignment="1">
      <alignment horizontal="left" vertical="center" wrapText="1"/>
    </xf>
    <xf numFmtId="0" fontId="9" fillId="4" borderId="2" xfId="0" applyFont="1" applyFill="1" applyBorder="1" applyAlignment="1">
      <alignment horizontal="left" vertical="center" wrapText="1"/>
    </xf>
    <xf numFmtId="0" fontId="9" fillId="4" borderId="4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9" fillId="0" borderId="1" xfId="0" quotePrefix="1" applyFont="1" applyBorder="1" applyAlignment="1">
      <alignment horizontal="left" vertical="center"/>
    </xf>
    <xf numFmtId="0" fontId="7" fillId="0" borderId="2" xfId="0" applyFont="1" applyBorder="1" applyAlignment="1">
      <alignment vertical="center"/>
    </xf>
    <xf numFmtId="0" fontId="10" fillId="0" borderId="0" xfId="0" applyFont="1" applyAlignment="1">
      <alignment vertical="center" wrapText="1"/>
    </xf>
    <xf numFmtId="0" fontId="7" fillId="3" borderId="2" xfId="0" applyFont="1" applyFill="1" applyBorder="1" applyAlignment="1">
      <alignment vertical="center"/>
    </xf>
    <xf numFmtId="0" fontId="9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0" fontId="9" fillId="0" borderId="1" xfId="0" quotePrefix="1" applyFont="1" applyBorder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4" xfId="0" applyFont="1" applyFill="1" applyBorder="1" applyAlignment="1">
      <alignment horizontal="left" vertical="center" wrapText="1" indent="1"/>
    </xf>
    <xf numFmtId="0" fontId="16" fillId="3" borderId="1" xfId="0" applyFont="1" applyFill="1" applyBorder="1" applyAlignment="1">
      <alignment horizontal="left" vertical="center" wrapText="1"/>
    </xf>
    <xf numFmtId="0" fontId="16" fillId="3" borderId="2" xfId="0" applyFont="1" applyFill="1" applyBorder="1" applyAlignment="1">
      <alignment horizontal="left" vertical="center" wrapText="1"/>
    </xf>
    <xf numFmtId="0" fontId="16" fillId="3" borderId="4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left" vertical="center" wrapText="1"/>
    </xf>
    <xf numFmtId="0" fontId="6" fillId="6" borderId="2" xfId="0" applyFont="1" applyFill="1" applyBorder="1" applyAlignment="1">
      <alignment horizontal="left" vertical="center" wrapText="1"/>
    </xf>
    <xf numFmtId="0" fontId="6" fillId="6" borderId="4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left" vertical="center" wrapText="1"/>
    </xf>
    <xf numFmtId="0" fontId="6" fillId="5" borderId="4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</cellXfs>
  <cellStyles count="5">
    <cellStyle name="Normal" xfId="0" builtinId="0"/>
    <cellStyle name="Normal_POSEBNI DIO" xfId="3" xr:uid="{00000000-0005-0000-0000-000001000000}"/>
    <cellStyle name="Normal_Prihodi i rashodi po izvorima" xfId="2" xr:uid="{00000000-0005-0000-0000-000002000000}"/>
    <cellStyle name="Normal_Račun prihoda i rashoda" xfId="1" xr:uid="{00000000-0005-0000-0000-000003000000}"/>
    <cellStyle name="Normal_Račun prihoda i rashoda_1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0"/>
  <sheetViews>
    <sheetView tabSelected="1" zoomScale="90" zoomScaleNormal="90" workbookViewId="0">
      <selection activeCell="I11" sqref="I11"/>
    </sheetView>
  </sheetViews>
  <sheetFormatPr defaultRowHeight="15" x14ac:dyDescent="0.25"/>
  <cols>
    <col min="5" max="10" width="25.28515625" customWidth="1"/>
  </cols>
  <sheetData>
    <row r="1" spans="1:10" ht="42" customHeight="1" x14ac:dyDescent="0.25">
      <c r="A1" s="81" t="s">
        <v>107</v>
      </c>
      <c r="B1" s="81"/>
      <c r="C1" s="81"/>
      <c r="D1" s="81"/>
      <c r="E1" s="81"/>
      <c r="F1" s="81"/>
      <c r="G1" s="81"/>
      <c r="H1" s="81"/>
      <c r="I1" s="81"/>
      <c r="J1" s="81"/>
    </row>
    <row r="2" spans="1:10" ht="18" x14ac:dyDescent="0.25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75" x14ac:dyDescent="0.25">
      <c r="A3" s="81" t="s">
        <v>20</v>
      </c>
      <c r="B3" s="81"/>
      <c r="C3" s="81"/>
      <c r="D3" s="81"/>
      <c r="E3" s="81"/>
      <c r="F3" s="81"/>
      <c r="G3" s="81"/>
      <c r="H3" s="81"/>
      <c r="I3" s="94"/>
      <c r="J3" s="94"/>
    </row>
    <row r="4" spans="1:10" ht="18" x14ac:dyDescent="0.25">
      <c r="A4" s="4"/>
      <c r="B4" s="4"/>
      <c r="C4" s="4"/>
      <c r="D4" s="4"/>
      <c r="E4" s="4"/>
      <c r="F4" s="4"/>
      <c r="G4" s="4"/>
      <c r="H4" s="4"/>
      <c r="I4" s="5"/>
      <c r="J4" s="5"/>
    </row>
    <row r="5" spans="1:10" ht="15.75" x14ac:dyDescent="0.25">
      <c r="A5" s="81" t="s">
        <v>26</v>
      </c>
      <c r="B5" s="82"/>
      <c r="C5" s="82"/>
      <c r="D5" s="82"/>
      <c r="E5" s="82"/>
      <c r="F5" s="82"/>
      <c r="G5" s="82"/>
      <c r="H5" s="82"/>
      <c r="I5" s="82"/>
      <c r="J5" s="82"/>
    </row>
    <row r="6" spans="1:10" ht="18" x14ac:dyDescent="0.25">
      <c r="A6" s="1"/>
      <c r="B6" s="2"/>
      <c r="C6" s="2"/>
      <c r="D6" s="2"/>
      <c r="E6" s="6"/>
      <c r="F6" s="7"/>
      <c r="G6" s="7"/>
      <c r="H6" s="7"/>
      <c r="I6" s="7"/>
      <c r="J6" s="32" t="s">
        <v>35</v>
      </c>
    </row>
    <row r="7" spans="1:10" ht="25.5" x14ac:dyDescent="0.25">
      <c r="A7" s="25"/>
      <c r="B7" s="26"/>
      <c r="C7" s="26"/>
      <c r="D7" s="27"/>
      <c r="E7" s="28"/>
      <c r="F7" s="3" t="s">
        <v>108</v>
      </c>
      <c r="G7" s="3" t="s">
        <v>109</v>
      </c>
      <c r="H7" s="3" t="s">
        <v>110</v>
      </c>
      <c r="I7" s="3" t="s">
        <v>43</v>
      </c>
      <c r="J7" s="3" t="s">
        <v>111</v>
      </c>
    </row>
    <row r="8" spans="1:10" x14ac:dyDescent="0.25">
      <c r="A8" s="86" t="s">
        <v>0</v>
      </c>
      <c r="B8" s="80"/>
      <c r="C8" s="80"/>
      <c r="D8" s="80"/>
      <c r="E8" s="95"/>
      <c r="F8" s="29">
        <f>F9+F10</f>
        <v>565193.49</v>
      </c>
      <c r="G8" s="29">
        <f t="shared" ref="G8:J8" si="0">G9+G10</f>
        <v>723704.30999999994</v>
      </c>
      <c r="H8" s="29">
        <f t="shared" si="0"/>
        <v>875640.09000000008</v>
      </c>
      <c r="I8" s="29">
        <f t="shared" si="0"/>
        <v>919422.09450000012</v>
      </c>
      <c r="J8" s="29">
        <f t="shared" si="0"/>
        <v>963204.09900000016</v>
      </c>
    </row>
    <row r="9" spans="1:10" x14ac:dyDescent="0.25">
      <c r="A9" s="96" t="s">
        <v>37</v>
      </c>
      <c r="B9" s="97"/>
      <c r="C9" s="97"/>
      <c r="D9" s="97"/>
      <c r="E9" s="93"/>
      <c r="F9" s="30">
        <f>' Račun prihoda i rashoda'!D10</f>
        <v>565193.49</v>
      </c>
      <c r="G9" s="30">
        <f>' Račun prihoda i rashoda'!E10</f>
        <v>723704.30999999994</v>
      </c>
      <c r="H9" s="30">
        <f>H12</f>
        <v>875640.09000000008</v>
      </c>
      <c r="I9" s="30">
        <f>H9*1.05</f>
        <v>919422.09450000012</v>
      </c>
      <c r="J9" s="30">
        <f>H9*1.1</f>
        <v>963204.09900000016</v>
      </c>
    </row>
    <row r="10" spans="1:10" x14ac:dyDescent="0.25">
      <c r="A10" s="92" t="s">
        <v>38</v>
      </c>
      <c r="B10" s="93"/>
      <c r="C10" s="93"/>
      <c r="D10" s="93"/>
      <c r="E10" s="93"/>
      <c r="F10" s="30"/>
      <c r="G10" s="30"/>
      <c r="H10" s="30"/>
      <c r="I10" s="30"/>
      <c r="J10" s="30"/>
    </row>
    <row r="11" spans="1:10" x14ac:dyDescent="0.25">
      <c r="A11" s="33" t="s">
        <v>1</v>
      </c>
      <c r="B11" s="41"/>
      <c r="C11" s="41"/>
      <c r="D11" s="41"/>
      <c r="E11" s="41"/>
      <c r="F11" s="29">
        <f>F12+F13</f>
        <v>527306.65</v>
      </c>
      <c r="G11" s="29">
        <f t="shared" ref="G11:J11" si="1">G12+G13</f>
        <v>723704.0199999999</v>
      </c>
      <c r="H11" s="29">
        <f t="shared" si="1"/>
        <v>875640.09000000008</v>
      </c>
      <c r="I11" s="29">
        <f t="shared" si="1"/>
        <v>919422.09450000012</v>
      </c>
      <c r="J11" s="29">
        <f t="shared" si="1"/>
        <v>963204.09900000016</v>
      </c>
    </row>
    <row r="12" spans="1:10" x14ac:dyDescent="0.25">
      <c r="A12" s="98" t="s">
        <v>39</v>
      </c>
      <c r="B12" s="97"/>
      <c r="C12" s="97"/>
      <c r="D12" s="97"/>
      <c r="E12" s="97"/>
      <c r="F12" s="30">
        <f>' Račun prihoda i rashoda'!D23</f>
        <v>527306.65</v>
      </c>
      <c r="G12" s="30">
        <f>' Račun prihoda i rashoda'!E23</f>
        <v>723704.0199999999</v>
      </c>
      <c r="H12" s="30">
        <f>' Račun prihoda i rashoda'!F23</f>
        <v>875640.09000000008</v>
      </c>
      <c r="I12" s="30">
        <f>H12*1.05</f>
        <v>919422.09450000012</v>
      </c>
      <c r="J12" s="42">
        <f>H12*1.1</f>
        <v>963204.09900000016</v>
      </c>
    </row>
    <row r="13" spans="1:10" x14ac:dyDescent="0.25">
      <c r="A13" s="92" t="s">
        <v>40</v>
      </c>
      <c r="B13" s="93"/>
      <c r="C13" s="93"/>
      <c r="D13" s="93"/>
      <c r="E13" s="93"/>
      <c r="F13" s="30"/>
      <c r="G13" s="30"/>
      <c r="H13" s="30"/>
      <c r="I13" s="30"/>
      <c r="J13" s="42"/>
    </row>
    <row r="14" spans="1:10" x14ac:dyDescent="0.25">
      <c r="A14" s="79" t="s">
        <v>63</v>
      </c>
      <c r="B14" s="80"/>
      <c r="C14" s="80"/>
      <c r="D14" s="80"/>
      <c r="E14" s="80"/>
      <c r="F14" s="29">
        <f>F8-F11</f>
        <v>37886.839999999967</v>
      </c>
      <c r="G14" s="29">
        <f t="shared" ref="G14:J14" si="2">G8-G11</f>
        <v>0.2900000000372529</v>
      </c>
      <c r="H14" s="29">
        <f t="shared" si="2"/>
        <v>0</v>
      </c>
      <c r="I14" s="29">
        <f t="shared" si="2"/>
        <v>0</v>
      </c>
      <c r="J14" s="29">
        <f t="shared" si="2"/>
        <v>0</v>
      </c>
    </row>
    <row r="15" spans="1:10" ht="18" x14ac:dyDescent="0.25">
      <c r="A15" s="4"/>
      <c r="B15" s="20"/>
      <c r="C15" s="20"/>
      <c r="D15" s="20"/>
      <c r="E15" s="20"/>
      <c r="F15" s="20"/>
      <c r="G15" s="20"/>
      <c r="H15" s="21"/>
      <c r="I15" s="21"/>
      <c r="J15" s="21"/>
    </row>
    <row r="16" spans="1:10" ht="15.75" x14ac:dyDescent="0.25">
      <c r="A16" s="81" t="s">
        <v>27</v>
      </c>
      <c r="B16" s="82"/>
      <c r="C16" s="82"/>
      <c r="D16" s="82"/>
      <c r="E16" s="82"/>
      <c r="F16" s="82"/>
      <c r="G16" s="82"/>
      <c r="H16" s="82"/>
      <c r="I16" s="82"/>
      <c r="J16" s="82"/>
    </row>
    <row r="17" spans="1:10" ht="18" x14ac:dyDescent="0.25">
      <c r="A17" s="4"/>
      <c r="B17" s="20"/>
      <c r="C17" s="20"/>
      <c r="D17" s="20"/>
      <c r="E17" s="20"/>
      <c r="F17" s="20"/>
      <c r="G17" s="20"/>
      <c r="H17" s="21"/>
      <c r="I17" s="21"/>
      <c r="J17" s="21"/>
    </row>
    <row r="18" spans="1:10" ht="25.5" x14ac:dyDescent="0.25">
      <c r="A18" s="25"/>
      <c r="B18" s="26"/>
      <c r="C18" s="26"/>
      <c r="D18" s="27"/>
      <c r="E18" s="28"/>
      <c r="F18" s="3" t="s">
        <v>108</v>
      </c>
      <c r="G18" s="3" t="s">
        <v>109</v>
      </c>
      <c r="H18" s="3" t="s">
        <v>110</v>
      </c>
      <c r="I18" s="3" t="s">
        <v>43</v>
      </c>
      <c r="J18" s="3" t="s">
        <v>111</v>
      </c>
    </row>
    <row r="19" spans="1:10" x14ac:dyDescent="0.25">
      <c r="A19" s="92" t="s">
        <v>41</v>
      </c>
      <c r="B19" s="93"/>
      <c r="C19" s="93"/>
      <c r="D19" s="93"/>
      <c r="E19" s="93"/>
      <c r="F19" s="30"/>
      <c r="G19" s="30"/>
      <c r="H19" s="30"/>
      <c r="I19" s="30"/>
      <c r="J19" s="42"/>
    </row>
    <row r="20" spans="1:10" x14ac:dyDescent="0.25">
      <c r="A20" s="92" t="s">
        <v>42</v>
      </c>
      <c r="B20" s="93"/>
      <c r="C20" s="93"/>
      <c r="D20" s="93"/>
      <c r="E20" s="93"/>
      <c r="F20" s="30"/>
      <c r="G20" s="30"/>
      <c r="H20" s="30"/>
      <c r="I20" s="30"/>
      <c r="J20" s="42"/>
    </row>
    <row r="21" spans="1:10" x14ac:dyDescent="0.25">
      <c r="A21" s="79" t="s">
        <v>2</v>
      </c>
      <c r="B21" s="80"/>
      <c r="C21" s="80"/>
      <c r="D21" s="80"/>
      <c r="E21" s="80"/>
      <c r="F21" s="29">
        <f>F19-F20</f>
        <v>0</v>
      </c>
      <c r="G21" s="29">
        <f t="shared" ref="G21:J21" si="3">G19-G20</f>
        <v>0</v>
      </c>
      <c r="H21" s="29">
        <f t="shared" si="3"/>
        <v>0</v>
      </c>
      <c r="I21" s="29">
        <f t="shared" si="3"/>
        <v>0</v>
      </c>
      <c r="J21" s="29">
        <f t="shared" si="3"/>
        <v>0</v>
      </c>
    </row>
    <row r="22" spans="1:10" x14ac:dyDescent="0.25">
      <c r="A22" s="79" t="s">
        <v>64</v>
      </c>
      <c r="B22" s="80"/>
      <c r="C22" s="80"/>
      <c r="D22" s="80"/>
      <c r="E22" s="80"/>
      <c r="F22" s="29">
        <f>F14+F21</f>
        <v>37886.839999999967</v>
      </c>
      <c r="G22" s="29">
        <f t="shared" ref="G22:J22" si="4">G14+G21</f>
        <v>0.2900000000372529</v>
      </c>
      <c r="H22" s="29">
        <f t="shared" si="4"/>
        <v>0</v>
      </c>
      <c r="I22" s="29">
        <f t="shared" si="4"/>
        <v>0</v>
      </c>
      <c r="J22" s="29">
        <f t="shared" si="4"/>
        <v>0</v>
      </c>
    </row>
    <row r="23" spans="1:10" ht="18" x14ac:dyDescent="0.25">
      <c r="A23" s="19"/>
      <c r="B23" s="20"/>
      <c r="C23" s="20"/>
      <c r="D23" s="20"/>
      <c r="E23" s="20"/>
      <c r="F23" s="20"/>
      <c r="G23" s="20"/>
      <c r="H23" s="21"/>
      <c r="I23" s="21"/>
      <c r="J23" s="21"/>
    </row>
    <row r="24" spans="1:10" ht="15.75" x14ac:dyDescent="0.25">
      <c r="A24" s="81" t="s">
        <v>65</v>
      </c>
      <c r="B24" s="82"/>
      <c r="C24" s="82"/>
      <c r="D24" s="82"/>
      <c r="E24" s="82"/>
      <c r="F24" s="82"/>
      <c r="G24" s="82"/>
      <c r="H24" s="82"/>
      <c r="I24" s="82"/>
      <c r="J24" s="82"/>
    </row>
    <row r="25" spans="1:10" ht="15.75" x14ac:dyDescent="0.25">
      <c r="A25" s="39"/>
      <c r="B25" s="40"/>
      <c r="C25" s="40"/>
      <c r="D25" s="40"/>
      <c r="E25" s="40"/>
      <c r="F25" s="40"/>
      <c r="G25" s="40"/>
      <c r="H25" s="40"/>
      <c r="I25" s="40"/>
      <c r="J25" s="40"/>
    </row>
    <row r="26" spans="1:10" ht="25.5" x14ac:dyDescent="0.25">
      <c r="A26" s="25"/>
      <c r="B26" s="26"/>
      <c r="C26" s="26"/>
      <c r="D26" s="27"/>
      <c r="E26" s="28"/>
      <c r="F26" s="3" t="s">
        <v>108</v>
      </c>
      <c r="G26" s="3" t="s">
        <v>109</v>
      </c>
      <c r="H26" s="3" t="s">
        <v>110</v>
      </c>
      <c r="I26" s="3" t="s">
        <v>43</v>
      </c>
      <c r="J26" s="3" t="s">
        <v>111</v>
      </c>
    </row>
    <row r="27" spans="1:10" ht="15" customHeight="1" x14ac:dyDescent="0.25">
      <c r="A27" s="83" t="s">
        <v>66</v>
      </c>
      <c r="B27" s="84"/>
      <c r="C27" s="84"/>
      <c r="D27" s="84"/>
      <c r="E27" s="85"/>
      <c r="F27" s="43">
        <v>-21421</v>
      </c>
      <c r="G27" s="43">
        <v>16466</v>
      </c>
      <c r="H27" s="43">
        <v>0</v>
      </c>
      <c r="I27" s="43">
        <f>-I22</f>
        <v>0</v>
      </c>
      <c r="J27" s="44">
        <f>-J22</f>
        <v>0</v>
      </c>
    </row>
    <row r="28" spans="1:10" ht="15" customHeight="1" x14ac:dyDescent="0.25">
      <c r="A28" s="79" t="s">
        <v>67</v>
      </c>
      <c r="B28" s="80"/>
      <c r="C28" s="80"/>
      <c r="D28" s="80"/>
      <c r="E28" s="80"/>
      <c r="F28" s="45">
        <f>F22+F27</f>
        <v>16465.839999999967</v>
      </c>
      <c r="G28" s="45">
        <f t="shared" ref="G28:J28" si="5">G22+G27</f>
        <v>16466.290000000037</v>
      </c>
      <c r="H28" s="45">
        <f t="shared" si="5"/>
        <v>0</v>
      </c>
      <c r="I28" s="45">
        <f t="shared" si="5"/>
        <v>0</v>
      </c>
      <c r="J28" s="46">
        <f t="shared" si="5"/>
        <v>0</v>
      </c>
    </row>
    <row r="29" spans="1:10" ht="45" customHeight="1" x14ac:dyDescent="0.25">
      <c r="A29" s="86" t="s">
        <v>68</v>
      </c>
      <c r="B29" s="87"/>
      <c r="C29" s="87"/>
      <c r="D29" s="87"/>
      <c r="E29" s="88"/>
      <c r="F29" s="45">
        <f>F14+F21+F27-F28</f>
        <v>0</v>
      </c>
      <c r="G29" s="45">
        <f t="shared" ref="G29:J29" si="6">G14+G21+G27-G28</f>
        <v>0</v>
      </c>
      <c r="H29" s="45">
        <f t="shared" si="6"/>
        <v>0</v>
      </c>
      <c r="I29" s="45">
        <f t="shared" si="6"/>
        <v>0</v>
      </c>
      <c r="J29" s="46">
        <f t="shared" si="6"/>
        <v>0</v>
      </c>
    </row>
    <row r="30" spans="1:10" ht="15.75" x14ac:dyDescent="0.25">
      <c r="A30" s="47"/>
      <c r="B30" s="48"/>
      <c r="C30" s="48"/>
      <c r="D30" s="48"/>
      <c r="E30" s="48"/>
      <c r="F30" s="48"/>
      <c r="G30" s="48"/>
      <c r="H30" s="48"/>
      <c r="I30" s="48"/>
      <c r="J30" s="48"/>
    </row>
    <row r="31" spans="1:10" ht="15.75" x14ac:dyDescent="0.25">
      <c r="A31" s="89" t="s">
        <v>62</v>
      </c>
      <c r="B31" s="89"/>
      <c r="C31" s="89"/>
      <c r="D31" s="89"/>
      <c r="E31" s="89"/>
      <c r="F31" s="89"/>
      <c r="G31" s="89"/>
      <c r="H31" s="89"/>
      <c r="I31" s="89"/>
      <c r="J31" s="89"/>
    </row>
    <row r="32" spans="1:10" ht="18" x14ac:dyDescent="0.25">
      <c r="A32" s="49"/>
      <c r="B32" s="50"/>
      <c r="C32" s="50"/>
      <c r="D32" s="50"/>
      <c r="E32" s="50"/>
      <c r="F32" s="50"/>
      <c r="G32" s="50"/>
      <c r="H32" s="51"/>
      <c r="I32" s="51"/>
      <c r="J32" s="51"/>
    </row>
    <row r="33" spans="1:10" ht="25.5" x14ac:dyDescent="0.25">
      <c r="A33" s="52"/>
      <c r="B33" s="53"/>
      <c r="C33" s="53"/>
      <c r="D33" s="54"/>
      <c r="E33" s="55"/>
      <c r="F33" s="3" t="s">
        <v>108</v>
      </c>
      <c r="G33" s="3" t="s">
        <v>109</v>
      </c>
      <c r="H33" s="3" t="s">
        <v>110</v>
      </c>
      <c r="I33" s="3" t="s">
        <v>43</v>
      </c>
      <c r="J33" s="3" t="s">
        <v>111</v>
      </c>
    </row>
    <row r="34" spans="1:10" x14ac:dyDescent="0.25">
      <c r="A34" s="83" t="s">
        <v>66</v>
      </c>
      <c r="B34" s="84"/>
      <c r="C34" s="84"/>
      <c r="D34" s="84"/>
      <c r="E34" s="85"/>
      <c r="F34" s="43">
        <v>0</v>
      </c>
      <c r="G34" s="43">
        <f>F37</f>
        <v>0</v>
      </c>
      <c r="H34" s="43">
        <f>G37</f>
        <v>0</v>
      </c>
      <c r="I34" s="43">
        <f>H37</f>
        <v>0</v>
      </c>
      <c r="J34" s="44">
        <f>I37</f>
        <v>0</v>
      </c>
    </row>
    <row r="35" spans="1:10" ht="28.5" customHeight="1" x14ac:dyDescent="0.25">
      <c r="A35" s="83" t="s">
        <v>69</v>
      </c>
      <c r="B35" s="84"/>
      <c r="C35" s="84"/>
      <c r="D35" s="84"/>
      <c r="E35" s="85"/>
      <c r="F35" s="43">
        <v>0</v>
      </c>
      <c r="G35" s="43">
        <v>0</v>
      </c>
      <c r="H35" s="43">
        <v>0</v>
      </c>
      <c r="I35" s="43">
        <v>0</v>
      </c>
      <c r="J35" s="44">
        <v>0</v>
      </c>
    </row>
    <row r="36" spans="1:10" x14ac:dyDescent="0.25">
      <c r="A36" s="83" t="s">
        <v>70</v>
      </c>
      <c r="B36" s="90"/>
      <c r="C36" s="90"/>
      <c r="D36" s="90"/>
      <c r="E36" s="91"/>
      <c r="F36" s="43">
        <v>0</v>
      </c>
      <c r="G36" s="43">
        <v>0</v>
      </c>
      <c r="H36" s="43">
        <v>0</v>
      </c>
      <c r="I36" s="43">
        <v>0</v>
      </c>
      <c r="J36" s="44">
        <v>0</v>
      </c>
    </row>
    <row r="37" spans="1:10" ht="15" customHeight="1" x14ac:dyDescent="0.25">
      <c r="A37" s="79" t="s">
        <v>67</v>
      </c>
      <c r="B37" s="80"/>
      <c r="C37" s="80"/>
      <c r="D37" s="80"/>
      <c r="E37" s="80"/>
      <c r="F37" s="31">
        <f>F34-F35+F36</f>
        <v>0</v>
      </c>
      <c r="G37" s="31">
        <f t="shared" ref="G37:J37" si="7">G34-G35+G36</f>
        <v>0</v>
      </c>
      <c r="H37" s="31">
        <f t="shared" si="7"/>
        <v>0</v>
      </c>
      <c r="I37" s="31">
        <f t="shared" si="7"/>
        <v>0</v>
      </c>
      <c r="J37" s="56">
        <f t="shared" si="7"/>
        <v>0</v>
      </c>
    </row>
    <row r="38" spans="1:10" ht="17.25" customHeight="1" x14ac:dyDescent="0.25"/>
    <row r="39" spans="1:10" x14ac:dyDescent="0.25">
      <c r="A39" s="77" t="s">
        <v>36</v>
      </c>
      <c r="B39" s="78"/>
      <c r="C39" s="78"/>
      <c r="D39" s="78"/>
      <c r="E39" s="78"/>
      <c r="F39" s="78"/>
      <c r="G39" s="78"/>
      <c r="H39" s="78"/>
      <c r="I39" s="78"/>
      <c r="J39" s="78"/>
    </row>
    <row r="40" spans="1:10" ht="9" customHeight="1" x14ac:dyDescent="0.25"/>
  </sheetData>
  <mergeCells count="24">
    <mergeCell ref="A20:E20"/>
    <mergeCell ref="A1:J1"/>
    <mergeCell ref="A3:J3"/>
    <mergeCell ref="A5:J5"/>
    <mergeCell ref="A8:E8"/>
    <mergeCell ref="A9:E9"/>
    <mergeCell ref="A10:E10"/>
    <mergeCell ref="A12:E12"/>
    <mergeCell ref="A13:E13"/>
    <mergeCell ref="A14:E14"/>
    <mergeCell ref="A16:J16"/>
    <mergeCell ref="A19:E19"/>
    <mergeCell ref="A39:J39"/>
    <mergeCell ref="A21:E21"/>
    <mergeCell ref="A22:E22"/>
    <mergeCell ref="A24:J24"/>
    <mergeCell ref="A27:E27"/>
    <mergeCell ref="A28:E28"/>
    <mergeCell ref="A29:E29"/>
    <mergeCell ref="A31:J31"/>
    <mergeCell ref="A34:E34"/>
    <mergeCell ref="A35:E35"/>
    <mergeCell ref="A36:E36"/>
    <mergeCell ref="A37:E37"/>
  </mergeCells>
  <pageMargins left="0.7" right="0.7" top="0.75" bottom="0.75" header="0.3" footer="0.3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0"/>
  <sheetViews>
    <sheetView topLeftCell="A7" zoomScale="90" zoomScaleNormal="90" workbookViewId="0">
      <selection activeCell="F25" sqref="F25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8" width="25.28515625" customWidth="1"/>
  </cols>
  <sheetData>
    <row r="1" spans="1:8" ht="42" customHeight="1" x14ac:dyDescent="0.25">
      <c r="A1" s="81" t="s">
        <v>33</v>
      </c>
      <c r="B1" s="81"/>
      <c r="C1" s="81"/>
      <c r="D1" s="81"/>
      <c r="E1" s="81"/>
      <c r="F1" s="81"/>
      <c r="G1" s="81"/>
      <c r="H1" s="81"/>
    </row>
    <row r="2" spans="1:8" ht="18" customHeight="1" x14ac:dyDescent="0.25">
      <c r="A2" s="4"/>
      <c r="B2" s="4"/>
      <c r="C2" s="4"/>
      <c r="D2" s="4"/>
      <c r="E2" s="4"/>
      <c r="F2" s="4"/>
      <c r="G2" s="4"/>
      <c r="H2" s="4"/>
    </row>
    <row r="3" spans="1:8" ht="15.75" customHeight="1" x14ac:dyDescent="0.25">
      <c r="A3" s="81" t="s">
        <v>20</v>
      </c>
      <c r="B3" s="81"/>
      <c r="C3" s="81"/>
      <c r="D3" s="81"/>
      <c r="E3" s="81"/>
      <c r="F3" s="81"/>
      <c r="G3" s="81"/>
      <c r="H3" s="81"/>
    </row>
    <row r="4" spans="1:8" ht="18" x14ac:dyDescent="0.25">
      <c r="A4" s="4"/>
      <c r="B4" s="4"/>
      <c r="C4" s="4"/>
      <c r="D4" s="4"/>
      <c r="E4" s="4"/>
      <c r="F4" s="4"/>
      <c r="G4" s="5"/>
      <c r="H4" s="5"/>
    </row>
    <row r="5" spans="1:8" ht="18" customHeight="1" x14ac:dyDescent="0.25">
      <c r="A5" s="81" t="s">
        <v>4</v>
      </c>
      <c r="B5" s="81"/>
      <c r="C5" s="81"/>
      <c r="D5" s="81"/>
      <c r="E5" s="81"/>
      <c r="F5" s="81"/>
      <c r="G5" s="81"/>
      <c r="H5" s="81"/>
    </row>
    <row r="6" spans="1:8" ht="18" x14ac:dyDescent="0.25">
      <c r="A6" s="4"/>
      <c r="B6" s="4"/>
      <c r="C6" s="4"/>
      <c r="D6" s="4"/>
      <c r="E6" s="4"/>
      <c r="F6" s="4"/>
      <c r="G6" s="5"/>
      <c r="H6" s="5"/>
    </row>
    <row r="7" spans="1:8" ht="15.75" customHeight="1" x14ac:dyDescent="0.25">
      <c r="A7" s="81" t="s">
        <v>44</v>
      </c>
      <c r="B7" s="81"/>
      <c r="C7" s="81"/>
      <c r="D7" s="81"/>
      <c r="E7" s="81"/>
      <c r="F7" s="81"/>
      <c r="G7" s="81"/>
      <c r="H7" s="81"/>
    </row>
    <row r="8" spans="1:8" ht="18" x14ac:dyDescent="0.25">
      <c r="A8" s="4"/>
      <c r="B8" s="4"/>
      <c r="C8" s="4"/>
      <c r="D8" s="4"/>
      <c r="E8" s="4"/>
      <c r="F8" s="4"/>
      <c r="G8" s="5"/>
      <c r="H8" s="5"/>
    </row>
    <row r="9" spans="1:8" ht="25.5" x14ac:dyDescent="0.25">
      <c r="A9" s="18" t="s">
        <v>5</v>
      </c>
      <c r="B9" s="17" t="s">
        <v>6</v>
      </c>
      <c r="C9" s="17" t="s">
        <v>3</v>
      </c>
      <c r="D9" s="17" t="s">
        <v>112</v>
      </c>
      <c r="E9" s="18" t="s">
        <v>109</v>
      </c>
      <c r="F9" s="18" t="s">
        <v>113</v>
      </c>
      <c r="G9" s="18" t="s">
        <v>34</v>
      </c>
      <c r="H9" s="18" t="s">
        <v>114</v>
      </c>
    </row>
    <row r="10" spans="1:8" s="64" customFormat="1" x14ac:dyDescent="0.25">
      <c r="A10" s="35"/>
      <c r="B10" s="36"/>
      <c r="C10" s="34" t="s">
        <v>0</v>
      </c>
      <c r="D10" s="66">
        <f>D11+D16</f>
        <v>565193.49</v>
      </c>
      <c r="E10" s="66">
        <f t="shared" ref="E10:H10" si="0">E11+E16</f>
        <v>723704.30999999994</v>
      </c>
      <c r="F10" s="66">
        <f t="shared" si="0"/>
        <v>875640.09</v>
      </c>
      <c r="G10" s="66">
        <f t="shared" si="0"/>
        <v>919422.09450000012</v>
      </c>
      <c r="H10" s="66">
        <f t="shared" si="0"/>
        <v>963204.09900000005</v>
      </c>
    </row>
    <row r="11" spans="1:8" s="64" customFormat="1" ht="15.75" customHeight="1" x14ac:dyDescent="0.25">
      <c r="A11" s="11">
        <v>6</v>
      </c>
      <c r="B11" s="11"/>
      <c r="C11" s="11" t="s">
        <v>7</v>
      </c>
      <c r="D11" s="66">
        <f>SUM(D12:D15)</f>
        <v>565193.49</v>
      </c>
      <c r="E11" s="66">
        <f t="shared" ref="E11:H11" si="1">SUM(E12:E15)</f>
        <v>723704.30999999994</v>
      </c>
      <c r="F11" s="66">
        <f t="shared" si="1"/>
        <v>875640.09</v>
      </c>
      <c r="G11" s="66">
        <f t="shared" si="1"/>
        <v>919422.09450000012</v>
      </c>
      <c r="H11" s="66">
        <f t="shared" si="1"/>
        <v>963204.09900000005</v>
      </c>
    </row>
    <row r="12" spans="1:8" ht="38.25" x14ac:dyDescent="0.25">
      <c r="A12" s="11"/>
      <c r="B12" s="15">
        <v>63</v>
      </c>
      <c r="C12" s="15" t="s">
        <v>29</v>
      </c>
      <c r="D12" s="72">
        <v>186841.21999999997</v>
      </c>
      <c r="E12" s="9">
        <v>162559</v>
      </c>
      <c r="F12" s="70">
        <v>208992.36</v>
      </c>
      <c r="G12" s="9">
        <f>F12*1.05</f>
        <v>219441.978</v>
      </c>
      <c r="H12" s="9">
        <f>F12*1.1</f>
        <v>229891.59599999999</v>
      </c>
    </row>
    <row r="13" spans="1:8" ht="51" x14ac:dyDescent="0.25">
      <c r="A13" s="11"/>
      <c r="B13" s="15">
        <v>65</v>
      </c>
      <c r="C13" s="15" t="s">
        <v>101</v>
      </c>
      <c r="D13" s="72">
        <v>107036.73999999992</v>
      </c>
      <c r="E13" s="9">
        <v>144149.40000000002</v>
      </c>
      <c r="F13" s="70">
        <v>189718.09</v>
      </c>
      <c r="G13" s="9">
        <f t="shared" ref="G13:G15" si="2">F13*1.05</f>
        <v>199203.9945</v>
      </c>
      <c r="H13" s="9">
        <f t="shared" ref="H13:H15" si="3">F13*1.1</f>
        <v>208689.899</v>
      </c>
    </row>
    <row r="14" spans="1:8" ht="51" x14ac:dyDescent="0.25">
      <c r="A14" s="12"/>
      <c r="B14" s="12">
        <v>66</v>
      </c>
      <c r="C14" s="15" t="s">
        <v>100</v>
      </c>
      <c r="D14" s="8">
        <v>0</v>
      </c>
      <c r="E14" s="9">
        <v>0</v>
      </c>
      <c r="F14" s="9"/>
      <c r="G14" s="9">
        <f t="shared" si="2"/>
        <v>0</v>
      </c>
      <c r="H14" s="9">
        <f t="shared" si="3"/>
        <v>0</v>
      </c>
    </row>
    <row r="15" spans="1:8" ht="38.25" x14ac:dyDescent="0.25">
      <c r="A15" s="12"/>
      <c r="B15" s="12">
        <v>67</v>
      </c>
      <c r="C15" s="15" t="s">
        <v>30</v>
      </c>
      <c r="D15" s="72">
        <v>271315.53000000003</v>
      </c>
      <c r="E15" s="9">
        <v>416995.90999999992</v>
      </c>
      <c r="F15" s="9">
        <v>476929.64</v>
      </c>
      <c r="G15" s="9">
        <f t="shared" si="2"/>
        <v>500776.12200000003</v>
      </c>
      <c r="H15" s="9">
        <f t="shared" si="3"/>
        <v>524622.60400000005</v>
      </c>
    </row>
    <row r="16" spans="1:8" s="64" customFormat="1" ht="25.5" x14ac:dyDescent="0.25">
      <c r="A16" s="14">
        <v>7</v>
      </c>
      <c r="B16" s="14"/>
      <c r="C16" s="22" t="s">
        <v>8</v>
      </c>
      <c r="D16" s="66">
        <f>D17</f>
        <v>0</v>
      </c>
      <c r="E16" s="66">
        <f t="shared" ref="E16:H16" si="4">E17</f>
        <v>0</v>
      </c>
      <c r="F16" s="66">
        <f t="shared" si="4"/>
        <v>0</v>
      </c>
      <c r="G16" s="66">
        <f t="shared" si="4"/>
        <v>0</v>
      </c>
      <c r="H16" s="66">
        <f t="shared" si="4"/>
        <v>0</v>
      </c>
    </row>
    <row r="17" spans="1:8" ht="38.25" x14ac:dyDescent="0.25">
      <c r="A17" s="15"/>
      <c r="B17" s="15">
        <v>72</v>
      </c>
      <c r="C17" s="23" t="s">
        <v>28</v>
      </c>
      <c r="D17" s="8">
        <v>0</v>
      </c>
      <c r="E17" s="9">
        <v>0</v>
      </c>
      <c r="F17" s="9"/>
      <c r="G17" s="9"/>
      <c r="H17" s="10"/>
    </row>
    <row r="20" spans="1:8" ht="15.75" x14ac:dyDescent="0.25">
      <c r="A20" s="81" t="s">
        <v>45</v>
      </c>
      <c r="B20" s="99"/>
      <c r="C20" s="99"/>
      <c r="D20" s="99"/>
      <c r="E20" s="99"/>
      <c r="F20" s="99"/>
      <c r="G20" s="99"/>
      <c r="H20" s="99"/>
    </row>
    <row r="21" spans="1:8" ht="18" x14ac:dyDescent="0.25">
      <c r="A21" s="4"/>
      <c r="B21" s="4"/>
      <c r="C21" s="4"/>
      <c r="D21" s="4"/>
      <c r="E21" s="4"/>
      <c r="F21" s="4"/>
      <c r="G21" s="5"/>
      <c r="H21" s="5"/>
    </row>
    <row r="22" spans="1:8" ht="25.5" x14ac:dyDescent="0.25">
      <c r="A22" s="18" t="s">
        <v>5</v>
      </c>
      <c r="B22" s="17" t="s">
        <v>6</v>
      </c>
      <c r="C22" s="17" t="s">
        <v>9</v>
      </c>
      <c r="D22" s="17" t="s">
        <v>112</v>
      </c>
      <c r="E22" s="18" t="s">
        <v>109</v>
      </c>
      <c r="F22" s="18" t="s">
        <v>113</v>
      </c>
      <c r="G22" s="18" t="s">
        <v>34</v>
      </c>
      <c r="H22" s="18" t="s">
        <v>114</v>
      </c>
    </row>
    <row r="23" spans="1:8" s="64" customFormat="1" x14ac:dyDescent="0.25">
      <c r="A23" s="35"/>
      <c r="B23" s="36"/>
      <c r="C23" s="34" t="s">
        <v>1</v>
      </c>
      <c r="D23" s="66">
        <f>D24+D29</f>
        <v>527306.65</v>
      </c>
      <c r="E23" s="66">
        <f t="shared" ref="E23:H23" si="5">E24+E29</f>
        <v>723704.0199999999</v>
      </c>
      <c r="F23" s="66">
        <f t="shared" si="5"/>
        <v>875640.09000000008</v>
      </c>
      <c r="G23" s="66">
        <f t="shared" si="5"/>
        <v>919422.09449999989</v>
      </c>
      <c r="H23" s="66">
        <f t="shared" si="5"/>
        <v>963204.09900000005</v>
      </c>
    </row>
    <row r="24" spans="1:8" s="64" customFormat="1" ht="15.75" customHeight="1" x14ac:dyDescent="0.25">
      <c r="A24" s="11">
        <v>3</v>
      </c>
      <c r="B24" s="11"/>
      <c r="C24" s="11" t="s">
        <v>10</v>
      </c>
      <c r="D24" s="66">
        <f>SUM(D25:D28)</f>
        <v>526210.47</v>
      </c>
      <c r="E24" s="66">
        <f t="shared" ref="E24:H24" si="6">SUM(E25:E27)</f>
        <v>712081.21999999986</v>
      </c>
      <c r="F24" s="66">
        <f t="shared" si="6"/>
        <v>869077.29</v>
      </c>
      <c r="G24" s="66">
        <f t="shared" si="6"/>
        <v>912531.15449999995</v>
      </c>
      <c r="H24" s="66">
        <f t="shared" si="6"/>
        <v>955985.01900000009</v>
      </c>
    </row>
    <row r="25" spans="1:8" ht="15.75" customHeight="1" x14ac:dyDescent="0.25">
      <c r="A25" s="11"/>
      <c r="B25" s="15">
        <v>31</v>
      </c>
      <c r="C25" s="15" t="s">
        <v>11</v>
      </c>
      <c r="D25" s="76">
        <v>380120.59</v>
      </c>
      <c r="E25" s="76">
        <v>488679.07999999984</v>
      </c>
      <c r="F25" s="76">
        <v>584671.72</v>
      </c>
      <c r="G25" s="9">
        <f>F25*1.05</f>
        <v>613905.30599999998</v>
      </c>
      <c r="H25" s="9">
        <f>F25*1.1</f>
        <v>643138.89199999999</v>
      </c>
    </row>
    <row r="26" spans="1:8" x14ac:dyDescent="0.25">
      <c r="A26" s="12"/>
      <c r="B26" s="12">
        <v>32</v>
      </c>
      <c r="C26" s="12" t="s">
        <v>23</v>
      </c>
      <c r="D26" s="76">
        <v>142080.26999999999</v>
      </c>
      <c r="E26" s="76">
        <v>222262.14</v>
      </c>
      <c r="F26" s="76">
        <v>283135.57</v>
      </c>
      <c r="G26" s="9">
        <f t="shared" ref="G26:G27" si="7">F26*1.05</f>
        <v>297292.34850000002</v>
      </c>
      <c r="H26" s="9">
        <f t="shared" ref="H26:H27" si="8">F26*1.1</f>
        <v>311449.12700000004</v>
      </c>
    </row>
    <row r="27" spans="1:8" x14ac:dyDescent="0.25">
      <c r="A27" s="12"/>
      <c r="B27" s="12">
        <v>34</v>
      </c>
      <c r="C27" s="12" t="s">
        <v>76</v>
      </c>
      <c r="D27" s="76">
        <v>1009.61</v>
      </c>
      <c r="E27" s="76">
        <v>1140</v>
      </c>
      <c r="F27" s="76">
        <v>1270</v>
      </c>
      <c r="G27" s="9">
        <f t="shared" si="7"/>
        <v>1333.5</v>
      </c>
      <c r="H27" s="9">
        <f t="shared" si="8"/>
        <v>1397</v>
      </c>
    </row>
    <row r="28" spans="1:8" x14ac:dyDescent="0.25">
      <c r="A28" s="12"/>
      <c r="B28" s="12">
        <v>38</v>
      </c>
      <c r="C28" s="12" t="s">
        <v>115</v>
      </c>
      <c r="D28" s="76">
        <v>3000</v>
      </c>
      <c r="E28" s="76"/>
      <c r="F28" s="76"/>
      <c r="G28" s="9"/>
      <c r="H28" s="8"/>
    </row>
    <row r="29" spans="1:8" s="64" customFormat="1" ht="25.5" x14ac:dyDescent="0.25">
      <c r="A29" s="14">
        <v>4</v>
      </c>
      <c r="B29" s="14"/>
      <c r="C29" s="22" t="s">
        <v>12</v>
      </c>
      <c r="D29" s="65">
        <f>D30</f>
        <v>1096.18</v>
      </c>
      <c r="E29" s="65">
        <f t="shared" ref="E29:H29" si="9">E30</f>
        <v>11622.8</v>
      </c>
      <c r="F29" s="65">
        <f t="shared" si="9"/>
        <v>6562.8</v>
      </c>
      <c r="G29" s="65">
        <f t="shared" si="9"/>
        <v>6890.9400000000005</v>
      </c>
      <c r="H29" s="66">
        <f t="shared" si="9"/>
        <v>7219.0800000000008</v>
      </c>
    </row>
    <row r="30" spans="1:8" ht="38.25" x14ac:dyDescent="0.25">
      <c r="A30" s="15"/>
      <c r="B30" s="15">
        <v>42</v>
      </c>
      <c r="C30" s="23" t="s">
        <v>13</v>
      </c>
      <c r="D30" s="76">
        <v>1096.18</v>
      </c>
      <c r="E30" s="76">
        <v>11622.8</v>
      </c>
      <c r="F30" s="76">
        <v>6562.8</v>
      </c>
      <c r="G30" s="9">
        <f>F30*1.05</f>
        <v>6890.9400000000005</v>
      </c>
      <c r="H30" s="10">
        <f>F30*1.1</f>
        <v>7219.0800000000008</v>
      </c>
    </row>
  </sheetData>
  <mergeCells count="5">
    <mergeCell ref="A20:H20"/>
    <mergeCell ref="A1:H1"/>
    <mergeCell ref="A3:H3"/>
    <mergeCell ref="A5:H5"/>
    <mergeCell ref="A7:H7"/>
  </mergeCells>
  <pageMargins left="0.7" right="0.7" top="0.75" bottom="0.75" header="0.3" footer="0.3"/>
  <pageSetup paperSize="9" scale="7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32"/>
  <sheetViews>
    <sheetView topLeftCell="A5" zoomScale="80" zoomScaleNormal="80" workbookViewId="0">
      <selection activeCell="B32" sqref="B32"/>
    </sheetView>
  </sheetViews>
  <sheetFormatPr defaultRowHeight="15" x14ac:dyDescent="0.25"/>
  <cols>
    <col min="1" max="6" width="25.28515625" customWidth="1"/>
  </cols>
  <sheetData>
    <row r="1" spans="1:6" ht="42" customHeight="1" x14ac:dyDescent="0.25">
      <c r="A1" s="81" t="s">
        <v>33</v>
      </c>
      <c r="B1" s="81"/>
      <c r="C1" s="81"/>
      <c r="D1" s="81"/>
      <c r="E1" s="81"/>
      <c r="F1" s="81"/>
    </row>
    <row r="2" spans="1:6" ht="18" customHeight="1" x14ac:dyDescent="0.25">
      <c r="A2" s="4"/>
      <c r="B2" s="4"/>
      <c r="C2" s="4"/>
      <c r="D2" s="4"/>
      <c r="E2" s="4"/>
      <c r="F2" s="4"/>
    </row>
    <row r="3" spans="1:6" ht="15.75" customHeight="1" x14ac:dyDescent="0.25">
      <c r="A3" s="81" t="s">
        <v>20</v>
      </c>
      <c r="B3" s="81"/>
      <c r="C3" s="81"/>
      <c r="D3" s="81"/>
      <c r="E3" s="81"/>
      <c r="F3" s="81"/>
    </row>
    <row r="4" spans="1:6" ht="18" x14ac:dyDescent="0.25">
      <c r="B4" s="4"/>
      <c r="C4" s="4"/>
      <c r="D4" s="4"/>
      <c r="E4" s="5"/>
      <c r="F4" s="5"/>
    </row>
    <row r="5" spans="1:6" ht="18" customHeight="1" x14ac:dyDescent="0.25">
      <c r="A5" s="81" t="s">
        <v>4</v>
      </c>
      <c r="B5" s="81"/>
      <c r="C5" s="81"/>
      <c r="D5" s="81"/>
      <c r="E5" s="81"/>
      <c r="F5" s="81"/>
    </row>
    <row r="6" spans="1:6" ht="18" x14ac:dyDescent="0.25">
      <c r="A6" s="4"/>
      <c r="B6" s="4"/>
      <c r="C6" s="4"/>
      <c r="D6" s="4"/>
      <c r="E6" s="5"/>
      <c r="F6" s="5"/>
    </row>
    <row r="7" spans="1:6" ht="15.75" customHeight="1" x14ac:dyDescent="0.25">
      <c r="A7" s="81" t="s">
        <v>46</v>
      </c>
      <c r="B7" s="81"/>
      <c r="C7" s="81"/>
      <c r="D7" s="81"/>
      <c r="E7" s="81"/>
      <c r="F7" s="81"/>
    </row>
    <row r="8" spans="1:6" ht="18" x14ac:dyDescent="0.25">
      <c r="A8" s="4"/>
      <c r="B8" s="4"/>
      <c r="C8" s="4"/>
      <c r="D8" s="4"/>
      <c r="E8" s="5"/>
      <c r="F8" s="5"/>
    </row>
    <row r="9" spans="1:6" ht="25.5" x14ac:dyDescent="0.25">
      <c r="A9" s="18" t="s">
        <v>48</v>
      </c>
      <c r="B9" s="17" t="s">
        <v>112</v>
      </c>
      <c r="C9" s="18" t="s">
        <v>109</v>
      </c>
      <c r="D9" s="18" t="s">
        <v>113</v>
      </c>
      <c r="E9" s="18" t="s">
        <v>34</v>
      </c>
      <c r="F9" s="18" t="s">
        <v>114</v>
      </c>
    </row>
    <row r="10" spans="1:6" s="64" customFormat="1" x14ac:dyDescent="0.25">
      <c r="A10" s="37" t="s">
        <v>0</v>
      </c>
      <c r="B10" s="66">
        <f>B11+B13+B15</f>
        <v>565193.49</v>
      </c>
      <c r="C10" s="66">
        <f t="shared" ref="C10:F10" si="0">C11+C13+C15</f>
        <v>723704.0199999999</v>
      </c>
      <c r="D10" s="66">
        <f t="shared" si="0"/>
        <v>875640.09</v>
      </c>
      <c r="E10" s="66">
        <f t="shared" si="0"/>
        <v>919422.09450000001</v>
      </c>
      <c r="F10" s="66">
        <f t="shared" si="0"/>
        <v>963204.09900000005</v>
      </c>
    </row>
    <row r="11" spans="1:6" s="64" customFormat="1" x14ac:dyDescent="0.25">
      <c r="A11" s="22" t="s">
        <v>52</v>
      </c>
      <c r="B11" s="66">
        <f>B12</f>
        <v>271315.53000000003</v>
      </c>
      <c r="C11" s="66">
        <f t="shared" ref="C11:F11" si="1">C12</f>
        <v>416995.90999999992</v>
      </c>
      <c r="D11" s="66">
        <f t="shared" si="1"/>
        <v>476929.64</v>
      </c>
      <c r="E11" s="66">
        <f t="shared" si="1"/>
        <v>500776.12200000003</v>
      </c>
      <c r="F11" s="66">
        <f t="shared" si="1"/>
        <v>524622.60400000005</v>
      </c>
    </row>
    <row r="12" spans="1:6" x14ac:dyDescent="0.25">
      <c r="A12" s="13" t="s">
        <v>53</v>
      </c>
      <c r="B12" s="70">
        <v>271315.53000000003</v>
      </c>
      <c r="C12" s="70">
        <v>416995.90999999992</v>
      </c>
      <c r="D12" s="70">
        <v>476929.64</v>
      </c>
      <c r="E12" s="9">
        <f>D12*1.05</f>
        <v>500776.12200000003</v>
      </c>
      <c r="F12" s="9">
        <f>D12*1.1</f>
        <v>524622.60400000005</v>
      </c>
    </row>
    <row r="13" spans="1:6" s="64" customFormat="1" ht="25.5" x14ac:dyDescent="0.25">
      <c r="A13" s="11" t="s">
        <v>50</v>
      </c>
      <c r="B13" s="66">
        <f>B14</f>
        <v>107036.74</v>
      </c>
      <c r="C13" s="66">
        <f t="shared" ref="C13:F13" si="2">C14</f>
        <v>144149.40000000002</v>
      </c>
      <c r="D13" s="66">
        <f t="shared" si="2"/>
        <v>189718.09</v>
      </c>
      <c r="E13" s="66">
        <f t="shared" si="2"/>
        <v>199203.9945</v>
      </c>
      <c r="F13" s="66">
        <f t="shared" si="2"/>
        <v>208689.899</v>
      </c>
    </row>
    <row r="14" spans="1:6" ht="25.5" x14ac:dyDescent="0.25">
      <c r="A14" s="16" t="s">
        <v>51</v>
      </c>
      <c r="B14" s="70">
        <v>107036.74</v>
      </c>
      <c r="C14" s="70">
        <v>144149.40000000002</v>
      </c>
      <c r="D14" s="70">
        <v>189718.09</v>
      </c>
      <c r="E14" s="9">
        <f>D14*1.05</f>
        <v>199203.9945</v>
      </c>
      <c r="F14" s="9">
        <f>D14*1.1</f>
        <v>208689.899</v>
      </c>
    </row>
    <row r="15" spans="1:6" s="64" customFormat="1" x14ac:dyDescent="0.25">
      <c r="A15" s="37" t="s">
        <v>49</v>
      </c>
      <c r="B15" s="66">
        <f>SUM(B16:B18)</f>
        <v>186841.22</v>
      </c>
      <c r="C15" s="66">
        <f>SUM(C16:C18)</f>
        <v>162558.71</v>
      </c>
      <c r="D15" s="66">
        <f>SUM(D16:D18)</f>
        <v>208992.36</v>
      </c>
      <c r="E15" s="66">
        <f>SUM(E16:E18)</f>
        <v>219441.978</v>
      </c>
      <c r="F15" s="66">
        <f>SUM(F16:F18)</f>
        <v>229891.59599999999</v>
      </c>
    </row>
    <row r="16" spans="1:6" ht="25.5" x14ac:dyDescent="0.25">
      <c r="A16" s="16" t="s">
        <v>106</v>
      </c>
      <c r="B16" s="74">
        <v>111593</v>
      </c>
      <c r="C16" s="74">
        <v>162558.71</v>
      </c>
      <c r="D16" s="74">
        <v>208992.36</v>
      </c>
      <c r="E16" s="9">
        <f>D16*1.05</f>
        <v>219441.978</v>
      </c>
      <c r="F16" s="9">
        <f>D16*1.1</f>
        <v>229891.59599999999</v>
      </c>
    </row>
    <row r="17" spans="1:6" x14ac:dyDescent="0.25">
      <c r="A17" s="13" t="s">
        <v>105</v>
      </c>
      <c r="B17" s="74">
        <v>75248.22</v>
      </c>
      <c r="C17" s="9">
        <v>0</v>
      </c>
      <c r="D17" s="9"/>
      <c r="E17" s="9"/>
      <c r="F17" s="9"/>
    </row>
    <row r="18" spans="1:6" x14ac:dyDescent="0.25">
      <c r="A18" s="13" t="s">
        <v>99</v>
      </c>
      <c r="B18" s="74">
        <v>0</v>
      </c>
      <c r="C18" s="75"/>
      <c r="D18" s="75"/>
      <c r="E18" s="9"/>
      <c r="F18" s="9"/>
    </row>
    <row r="21" spans="1:6" ht="15.75" customHeight="1" x14ac:dyDescent="0.25">
      <c r="A21" s="81" t="s">
        <v>47</v>
      </c>
      <c r="B21" s="81"/>
      <c r="C21" s="81"/>
      <c r="D21" s="81"/>
      <c r="E21" s="81"/>
      <c r="F21" s="81"/>
    </row>
    <row r="22" spans="1:6" ht="18" x14ac:dyDescent="0.25">
      <c r="A22" s="4"/>
      <c r="B22" s="4"/>
      <c r="C22" s="4"/>
      <c r="D22" s="4"/>
      <c r="E22" s="5"/>
      <c r="F22" s="5"/>
    </row>
    <row r="23" spans="1:6" ht="25.5" x14ac:dyDescent="0.25">
      <c r="A23" s="18" t="s">
        <v>48</v>
      </c>
      <c r="B23" s="17" t="s">
        <v>112</v>
      </c>
      <c r="C23" s="18" t="s">
        <v>109</v>
      </c>
      <c r="D23" s="18" t="s">
        <v>113</v>
      </c>
      <c r="E23" s="18" t="s">
        <v>34</v>
      </c>
      <c r="F23" s="18" t="s">
        <v>114</v>
      </c>
    </row>
    <row r="24" spans="1:6" s="64" customFormat="1" x14ac:dyDescent="0.25">
      <c r="A24" s="37" t="s">
        <v>1</v>
      </c>
      <c r="B24" s="63">
        <f>B25+B27+B29</f>
        <v>527306.65</v>
      </c>
      <c r="C24" s="63">
        <f>C25+C27+C29</f>
        <v>723704.0199999999</v>
      </c>
      <c r="D24" s="63">
        <f t="shared" ref="D24:E24" si="3">D25+D27+D29</f>
        <v>875640.09</v>
      </c>
      <c r="E24" s="63">
        <f t="shared" si="3"/>
        <v>919422.09450000001</v>
      </c>
      <c r="F24" s="63">
        <f>F25+F27+F29</f>
        <v>963204.09900000005</v>
      </c>
    </row>
    <row r="25" spans="1:6" s="64" customFormat="1" ht="15.75" customHeight="1" x14ac:dyDescent="0.25">
      <c r="A25" s="22" t="s">
        <v>52</v>
      </c>
      <c r="B25" s="65">
        <f>B26</f>
        <v>331267.61</v>
      </c>
      <c r="C25" s="65">
        <f t="shared" ref="C25:E25" si="4">C26</f>
        <v>416995.90999999992</v>
      </c>
      <c r="D25" s="65">
        <f t="shared" si="4"/>
        <v>476929.64</v>
      </c>
      <c r="E25" s="65">
        <f t="shared" si="4"/>
        <v>500776.12200000003</v>
      </c>
      <c r="F25" s="65">
        <f>F26</f>
        <v>524622.60400000005</v>
      </c>
    </row>
    <row r="26" spans="1:6" x14ac:dyDescent="0.25">
      <c r="A26" s="13" t="s">
        <v>53</v>
      </c>
      <c r="B26" s="70">
        <v>331267.61</v>
      </c>
      <c r="C26" s="70">
        <v>416995.90999999992</v>
      </c>
      <c r="D26" s="70">
        <v>476929.64</v>
      </c>
      <c r="E26" s="9">
        <f>D26*1.05</f>
        <v>500776.12200000003</v>
      </c>
      <c r="F26" s="9">
        <f>D26*1.1</f>
        <v>524622.60400000005</v>
      </c>
    </row>
    <row r="27" spans="1:6" s="64" customFormat="1" ht="25.5" x14ac:dyDescent="0.25">
      <c r="A27" s="11" t="s">
        <v>50</v>
      </c>
      <c r="B27" s="65">
        <f>B28</f>
        <v>85911.4</v>
      </c>
      <c r="C27" s="65">
        <f t="shared" ref="C27:F27" si="5">C28</f>
        <v>144149.40000000002</v>
      </c>
      <c r="D27" s="65">
        <f t="shared" si="5"/>
        <v>189718.09</v>
      </c>
      <c r="E27" s="65">
        <f t="shared" si="5"/>
        <v>199203.9945</v>
      </c>
      <c r="F27" s="65">
        <f t="shared" si="5"/>
        <v>208689.899</v>
      </c>
    </row>
    <row r="28" spans="1:6" ht="38.25" x14ac:dyDescent="0.25">
      <c r="A28" s="16" t="s">
        <v>98</v>
      </c>
      <c r="B28" s="70">
        <v>85911.4</v>
      </c>
      <c r="C28" s="70">
        <v>144149.40000000002</v>
      </c>
      <c r="D28" s="70">
        <v>189718.09</v>
      </c>
      <c r="E28" s="9">
        <f>D28*1.05</f>
        <v>199203.9945</v>
      </c>
      <c r="F28" s="9">
        <f>D28*1.1</f>
        <v>208689.899</v>
      </c>
    </row>
    <row r="29" spans="1:6" s="64" customFormat="1" x14ac:dyDescent="0.25">
      <c r="A29" s="37" t="s">
        <v>49</v>
      </c>
      <c r="B29" s="65">
        <f>SUM(B30:B32)</f>
        <v>110127.63999999997</v>
      </c>
      <c r="C29" s="65">
        <f>SUM(C30:C32)</f>
        <v>162558.71</v>
      </c>
      <c r="D29" s="65">
        <f>SUM(D30:D32)</f>
        <v>208992.36</v>
      </c>
      <c r="E29" s="65">
        <f>SUM(E30:E32)</f>
        <v>219441.978</v>
      </c>
      <c r="F29" s="65">
        <f>SUM(F30:F32)</f>
        <v>229891.59599999999</v>
      </c>
    </row>
    <row r="30" spans="1:6" ht="25.5" x14ac:dyDescent="0.25">
      <c r="A30" s="16" t="s">
        <v>106</v>
      </c>
      <c r="B30" s="70">
        <v>109105.55999999997</v>
      </c>
      <c r="C30" s="70">
        <v>162558.71</v>
      </c>
      <c r="D30" s="70">
        <v>208992.36</v>
      </c>
      <c r="E30" s="9">
        <f>D30*1.05</f>
        <v>219441.978</v>
      </c>
      <c r="F30" s="9">
        <f>D30*1.1</f>
        <v>229891.59599999999</v>
      </c>
    </row>
    <row r="31" spans="1:6" x14ac:dyDescent="0.25">
      <c r="A31" s="13" t="s">
        <v>99</v>
      </c>
      <c r="B31" s="8">
        <v>0</v>
      </c>
      <c r="C31" s="9">
        <v>0</v>
      </c>
      <c r="D31" s="9"/>
      <c r="E31" s="9"/>
      <c r="F31" s="9"/>
    </row>
    <row r="32" spans="1:6" x14ac:dyDescent="0.25">
      <c r="A32" s="13" t="s">
        <v>105</v>
      </c>
      <c r="B32" s="74">
        <v>1022.0799999999999</v>
      </c>
      <c r="C32" s="9">
        <v>0</v>
      </c>
      <c r="D32" s="9"/>
      <c r="E32" s="9"/>
      <c r="F32" s="9"/>
    </row>
  </sheetData>
  <mergeCells count="5">
    <mergeCell ref="A1:F1"/>
    <mergeCell ref="A3:F3"/>
    <mergeCell ref="A5:F5"/>
    <mergeCell ref="A7:F7"/>
    <mergeCell ref="A21:F21"/>
  </mergeCells>
  <pageMargins left="0.7" right="0.7" top="0.75" bottom="0.75" header="0.3" footer="0.3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13"/>
  <sheetViews>
    <sheetView zoomScale="90" zoomScaleNormal="90" workbookViewId="0">
      <selection activeCell="B18" sqref="B18:D27"/>
    </sheetView>
  </sheetViews>
  <sheetFormatPr defaultRowHeight="15" x14ac:dyDescent="0.25"/>
  <cols>
    <col min="1" max="1" width="37.7109375" customWidth="1"/>
    <col min="2" max="6" width="25.28515625" customWidth="1"/>
  </cols>
  <sheetData>
    <row r="1" spans="1:6" ht="42" customHeight="1" x14ac:dyDescent="0.25">
      <c r="A1" s="81" t="s">
        <v>33</v>
      </c>
      <c r="B1" s="81"/>
      <c r="C1" s="81"/>
      <c r="D1" s="81"/>
      <c r="E1" s="81"/>
      <c r="F1" s="81"/>
    </row>
    <row r="2" spans="1:6" ht="18" customHeight="1" x14ac:dyDescent="0.25">
      <c r="A2" s="4"/>
      <c r="B2" s="4"/>
      <c r="C2" s="4"/>
      <c r="D2" s="4"/>
      <c r="E2" s="4"/>
      <c r="F2" s="4"/>
    </row>
    <row r="3" spans="1:6" ht="15.75" x14ac:dyDescent="0.25">
      <c r="A3" s="81" t="s">
        <v>20</v>
      </c>
      <c r="B3" s="81"/>
      <c r="C3" s="81"/>
      <c r="D3" s="81"/>
      <c r="E3" s="94"/>
      <c r="F3" s="94"/>
    </row>
    <row r="4" spans="1:6" ht="18" x14ac:dyDescent="0.25">
      <c r="A4" s="4"/>
      <c r="B4" s="4"/>
      <c r="C4" s="4"/>
      <c r="D4" s="4"/>
      <c r="E4" s="5"/>
      <c r="F4" s="5"/>
    </row>
    <row r="5" spans="1:6" ht="18" customHeight="1" x14ac:dyDescent="0.25">
      <c r="A5" s="81" t="s">
        <v>4</v>
      </c>
      <c r="B5" s="82"/>
      <c r="C5" s="82"/>
      <c r="D5" s="82"/>
      <c r="E5" s="82"/>
      <c r="F5" s="82"/>
    </row>
    <row r="6" spans="1:6" ht="18" x14ac:dyDescent="0.25">
      <c r="A6" s="4"/>
      <c r="B6" s="4"/>
      <c r="C6" s="4"/>
      <c r="D6" s="4"/>
      <c r="E6" s="5"/>
      <c r="F6" s="5"/>
    </row>
    <row r="7" spans="1:6" ht="15.75" x14ac:dyDescent="0.25">
      <c r="A7" s="81" t="s">
        <v>14</v>
      </c>
      <c r="B7" s="99"/>
      <c r="C7" s="99"/>
      <c r="D7" s="99"/>
      <c r="E7" s="99"/>
      <c r="F7" s="99"/>
    </row>
    <row r="8" spans="1:6" ht="18" x14ac:dyDescent="0.25">
      <c r="A8" s="4"/>
      <c r="B8" s="4"/>
      <c r="C8" s="4"/>
      <c r="D8" s="4"/>
      <c r="E8" s="5"/>
      <c r="F8" s="5"/>
    </row>
    <row r="9" spans="1:6" ht="25.5" x14ac:dyDescent="0.25">
      <c r="A9" s="18" t="s">
        <v>48</v>
      </c>
      <c r="B9" s="17" t="s">
        <v>112</v>
      </c>
      <c r="C9" s="18" t="s">
        <v>109</v>
      </c>
      <c r="D9" s="18" t="s">
        <v>113</v>
      </c>
      <c r="E9" s="18" t="s">
        <v>34</v>
      </c>
      <c r="F9" s="18" t="s">
        <v>114</v>
      </c>
    </row>
    <row r="10" spans="1:6" s="64" customFormat="1" ht="15.75" customHeight="1" x14ac:dyDescent="0.25">
      <c r="A10" s="11" t="s">
        <v>15</v>
      </c>
      <c r="B10" s="66">
        <f>B11</f>
        <v>527306.65</v>
      </c>
      <c r="C10" s="66">
        <f t="shared" ref="C10:F10" si="0">C11</f>
        <v>723704.0199999999</v>
      </c>
      <c r="D10" s="66">
        <f t="shared" si="0"/>
        <v>875640.09000000008</v>
      </c>
      <c r="E10" s="66">
        <f t="shared" si="0"/>
        <v>919422.09450000012</v>
      </c>
      <c r="F10" s="66">
        <f t="shared" si="0"/>
        <v>963204.09900000016</v>
      </c>
    </row>
    <row r="11" spans="1:6" s="64" customFormat="1" ht="15.75" customHeight="1" x14ac:dyDescent="0.25">
      <c r="A11" s="11" t="s">
        <v>16</v>
      </c>
      <c r="B11" s="66">
        <f>SUM(B12:B13)</f>
        <v>527306.65</v>
      </c>
      <c r="C11" s="66">
        <f t="shared" ref="C11:F11" si="1">SUM(C12:C13)</f>
        <v>723704.0199999999</v>
      </c>
      <c r="D11" s="66">
        <f t="shared" si="1"/>
        <v>875640.09000000008</v>
      </c>
      <c r="E11" s="66">
        <f t="shared" si="1"/>
        <v>919422.09450000012</v>
      </c>
      <c r="F11" s="66">
        <f t="shared" si="1"/>
        <v>963204.09900000016</v>
      </c>
    </row>
    <row r="12" spans="1:6" x14ac:dyDescent="0.25">
      <c r="A12" s="62" t="s">
        <v>96</v>
      </c>
      <c r="B12" s="8">
        <v>489780.87000000005</v>
      </c>
      <c r="C12" s="9">
        <v>675324.85999999987</v>
      </c>
      <c r="D12" s="9">
        <v>825518.81</v>
      </c>
      <c r="E12" s="9">
        <f>D12*1.05</f>
        <v>866794.75050000008</v>
      </c>
      <c r="F12" s="9">
        <f>D12*1.1</f>
        <v>908070.69100000011</v>
      </c>
    </row>
    <row r="13" spans="1:6" x14ac:dyDescent="0.25">
      <c r="A13" s="62" t="s">
        <v>97</v>
      </c>
      <c r="B13" s="8">
        <v>37525.78</v>
      </c>
      <c r="C13" s="9">
        <v>48379.16</v>
      </c>
      <c r="D13" s="9">
        <v>50121.279999999992</v>
      </c>
      <c r="E13" s="9">
        <f>D13*1.05</f>
        <v>52627.34399999999</v>
      </c>
      <c r="F13" s="9">
        <f>D13*1.1</f>
        <v>55133.407999999996</v>
      </c>
    </row>
  </sheetData>
  <mergeCells count="4">
    <mergeCell ref="A1:F1"/>
    <mergeCell ref="A3:F3"/>
    <mergeCell ref="A5:F5"/>
    <mergeCell ref="A7:F7"/>
  </mergeCells>
  <pageMargins left="0.7" right="0.7" top="0.75" bottom="0.75" header="0.3" footer="0.3"/>
  <pageSetup paperSize="9" scale="7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14"/>
  <sheetViews>
    <sheetView workbookViewId="0">
      <selection activeCell="E24" sqref="E24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8" width="25.28515625" customWidth="1"/>
  </cols>
  <sheetData>
    <row r="1" spans="1:8" ht="42" customHeight="1" x14ac:dyDescent="0.25">
      <c r="A1" s="81" t="s">
        <v>33</v>
      </c>
      <c r="B1" s="81"/>
      <c r="C1" s="81"/>
      <c r="D1" s="81"/>
      <c r="E1" s="81"/>
      <c r="F1" s="81"/>
      <c r="G1" s="81"/>
      <c r="H1" s="81"/>
    </row>
    <row r="2" spans="1:8" ht="18" customHeight="1" x14ac:dyDescent="0.25">
      <c r="A2" s="4"/>
      <c r="B2" s="4"/>
      <c r="C2" s="4"/>
      <c r="D2" s="4"/>
      <c r="E2" s="4"/>
      <c r="F2" s="4"/>
      <c r="G2" s="4"/>
      <c r="H2" s="4"/>
    </row>
    <row r="3" spans="1:8" ht="15.75" customHeight="1" x14ac:dyDescent="0.25">
      <c r="A3" s="81" t="s">
        <v>20</v>
      </c>
      <c r="B3" s="81"/>
      <c r="C3" s="81"/>
      <c r="D3" s="81"/>
      <c r="E3" s="81"/>
      <c r="F3" s="81"/>
      <c r="G3" s="81"/>
      <c r="H3" s="81"/>
    </row>
    <row r="4" spans="1:8" ht="18" x14ac:dyDescent="0.25">
      <c r="A4" s="4"/>
      <c r="B4" s="4"/>
      <c r="C4" s="4"/>
      <c r="D4" s="4"/>
      <c r="E4" s="4"/>
      <c r="F4" s="4"/>
      <c r="G4" s="5"/>
      <c r="H4" s="5"/>
    </row>
    <row r="5" spans="1:8" ht="18" customHeight="1" x14ac:dyDescent="0.25">
      <c r="A5" s="81" t="s">
        <v>56</v>
      </c>
      <c r="B5" s="81"/>
      <c r="C5" s="81"/>
      <c r="D5" s="81"/>
      <c r="E5" s="81"/>
      <c r="F5" s="81"/>
      <c r="G5" s="81"/>
      <c r="H5" s="81"/>
    </row>
    <row r="6" spans="1:8" ht="18" x14ac:dyDescent="0.25">
      <c r="A6" s="4"/>
      <c r="B6" s="4"/>
      <c r="C6" s="4"/>
      <c r="D6" s="4"/>
      <c r="E6" s="4"/>
      <c r="F6" s="4"/>
      <c r="G6" s="5"/>
      <c r="H6" s="5"/>
    </row>
    <row r="7" spans="1:8" ht="25.5" x14ac:dyDescent="0.25">
      <c r="A7" s="18" t="s">
        <v>5</v>
      </c>
      <c r="B7" s="17" t="s">
        <v>6</v>
      </c>
      <c r="C7" s="17" t="s">
        <v>32</v>
      </c>
      <c r="D7" s="17" t="s">
        <v>112</v>
      </c>
      <c r="E7" s="18" t="s">
        <v>109</v>
      </c>
      <c r="F7" s="18" t="s">
        <v>113</v>
      </c>
      <c r="G7" s="18" t="s">
        <v>34</v>
      </c>
      <c r="H7" s="18" t="s">
        <v>114</v>
      </c>
    </row>
    <row r="8" spans="1:8" x14ac:dyDescent="0.25">
      <c r="A8" s="35"/>
      <c r="B8" s="36"/>
      <c r="C8" s="34" t="s">
        <v>58</v>
      </c>
      <c r="D8" s="36"/>
      <c r="E8" s="35"/>
      <c r="F8" s="35"/>
      <c r="G8" s="35"/>
      <c r="H8" s="35"/>
    </row>
    <row r="9" spans="1:8" ht="25.5" x14ac:dyDescent="0.25">
      <c r="A9" s="11">
        <v>8</v>
      </c>
      <c r="B9" s="11"/>
      <c r="C9" s="11" t="s">
        <v>17</v>
      </c>
      <c r="D9" s="8"/>
      <c r="E9" s="9"/>
      <c r="F9" s="9"/>
      <c r="G9" s="9"/>
      <c r="H9" s="9"/>
    </row>
    <row r="10" spans="1:8" x14ac:dyDescent="0.25">
      <c r="A10" s="11"/>
      <c r="B10" s="15">
        <v>84</v>
      </c>
      <c r="C10" s="15" t="s">
        <v>24</v>
      </c>
      <c r="D10" s="8"/>
      <c r="E10" s="9"/>
      <c r="F10" s="9"/>
      <c r="G10" s="9"/>
      <c r="H10" s="9"/>
    </row>
    <row r="11" spans="1:8" x14ac:dyDescent="0.25">
      <c r="A11" s="11"/>
      <c r="B11" s="15"/>
      <c r="C11" s="38"/>
      <c r="D11" s="8"/>
      <c r="E11" s="9"/>
      <c r="F11" s="9"/>
      <c r="G11" s="9"/>
      <c r="H11" s="9"/>
    </row>
    <row r="12" spans="1:8" x14ac:dyDescent="0.25">
      <c r="A12" s="11"/>
      <c r="B12" s="15"/>
      <c r="C12" s="34" t="s">
        <v>61</v>
      </c>
      <c r="D12" s="8"/>
      <c r="E12" s="9"/>
      <c r="F12" s="9"/>
      <c r="G12" s="9"/>
      <c r="H12" s="9"/>
    </row>
    <row r="13" spans="1:8" ht="25.5" x14ac:dyDescent="0.25">
      <c r="A13" s="14">
        <v>5</v>
      </c>
      <c r="B13" s="14"/>
      <c r="C13" s="22" t="s">
        <v>18</v>
      </c>
      <c r="D13" s="8"/>
      <c r="E13" s="9"/>
      <c r="F13" s="9"/>
      <c r="G13" s="9"/>
      <c r="H13" s="9"/>
    </row>
    <row r="14" spans="1:8" ht="25.5" x14ac:dyDescent="0.25">
      <c r="A14" s="15"/>
      <c r="B14" s="15">
        <v>54</v>
      </c>
      <c r="C14" s="23" t="s">
        <v>25</v>
      </c>
      <c r="D14" s="8"/>
      <c r="E14" s="9"/>
      <c r="F14" s="9"/>
      <c r="G14" s="9"/>
      <c r="H14" s="10"/>
    </row>
  </sheetData>
  <mergeCells count="3">
    <mergeCell ref="A1:H1"/>
    <mergeCell ref="A3:H3"/>
    <mergeCell ref="A5:H5"/>
  </mergeCells>
  <pageMargins left="0.7" right="0.7" top="0.75" bottom="0.75" header="0.3" footer="0.3"/>
  <pageSetup paperSize="9" scale="7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16"/>
  <sheetViews>
    <sheetView workbookViewId="0">
      <selection activeCell="B7" sqref="B7:F7"/>
    </sheetView>
  </sheetViews>
  <sheetFormatPr defaultRowHeight="15" x14ac:dyDescent="0.25"/>
  <cols>
    <col min="1" max="6" width="25.28515625" customWidth="1"/>
  </cols>
  <sheetData>
    <row r="1" spans="1:6" ht="42" customHeight="1" x14ac:dyDescent="0.25">
      <c r="A1" s="81" t="s">
        <v>33</v>
      </c>
      <c r="B1" s="81"/>
      <c r="C1" s="81"/>
      <c r="D1" s="81"/>
      <c r="E1" s="81"/>
      <c r="F1" s="81"/>
    </row>
    <row r="2" spans="1:6" ht="18" customHeight="1" x14ac:dyDescent="0.25">
      <c r="A2" s="4"/>
      <c r="B2" s="4"/>
      <c r="C2" s="4"/>
      <c r="D2" s="4"/>
      <c r="E2" s="4"/>
      <c r="F2" s="4"/>
    </row>
    <row r="3" spans="1:6" ht="15.75" customHeight="1" x14ac:dyDescent="0.25">
      <c r="A3" s="81" t="s">
        <v>20</v>
      </c>
      <c r="B3" s="81"/>
      <c r="C3" s="81"/>
      <c r="D3" s="81"/>
      <c r="E3" s="81"/>
      <c r="F3" s="81"/>
    </row>
    <row r="4" spans="1:6" ht="18" x14ac:dyDescent="0.25">
      <c r="A4" s="4"/>
      <c r="B4" s="4"/>
      <c r="C4" s="4"/>
      <c r="D4" s="4"/>
      <c r="E4" s="5"/>
      <c r="F4" s="5"/>
    </row>
    <row r="5" spans="1:6" ht="18" customHeight="1" x14ac:dyDescent="0.25">
      <c r="A5" s="81" t="s">
        <v>57</v>
      </c>
      <c r="B5" s="81"/>
      <c r="C5" s="81"/>
      <c r="D5" s="81"/>
      <c r="E5" s="81"/>
      <c r="F5" s="81"/>
    </row>
    <row r="6" spans="1:6" ht="18" x14ac:dyDescent="0.25">
      <c r="A6" s="4"/>
      <c r="B6" s="4"/>
      <c r="C6" s="4"/>
      <c r="D6" s="4"/>
      <c r="E6" s="5"/>
      <c r="F6" s="5"/>
    </row>
    <row r="7" spans="1:6" ht="25.5" x14ac:dyDescent="0.25">
      <c r="A7" s="17" t="s">
        <v>48</v>
      </c>
      <c r="B7" s="17" t="s">
        <v>112</v>
      </c>
      <c r="C7" s="18" t="s">
        <v>109</v>
      </c>
      <c r="D7" s="18" t="s">
        <v>113</v>
      </c>
      <c r="E7" s="18" t="s">
        <v>34</v>
      </c>
      <c r="F7" s="18" t="s">
        <v>114</v>
      </c>
    </row>
    <row r="8" spans="1:6" x14ac:dyDescent="0.25">
      <c r="A8" s="11" t="s">
        <v>58</v>
      </c>
      <c r="B8" s="8"/>
      <c r="C8" s="9"/>
      <c r="D8" s="9"/>
      <c r="E8" s="9"/>
      <c r="F8" s="9"/>
    </row>
    <row r="9" spans="1:6" ht="25.5" x14ac:dyDescent="0.25">
      <c r="A9" s="11" t="s">
        <v>59</v>
      </c>
      <c r="B9" s="8"/>
      <c r="C9" s="9"/>
      <c r="D9" s="9"/>
      <c r="E9" s="9"/>
      <c r="F9" s="9"/>
    </row>
    <row r="10" spans="1:6" ht="25.5" x14ac:dyDescent="0.25">
      <c r="A10" s="16" t="s">
        <v>60</v>
      </c>
      <c r="B10" s="8"/>
      <c r="C10" s="9"/>
      <c r="D10" s="9"/>
      <c r="E10" s="9"/>
      <c r="F10" s="9"/>
    </row>
    <row r="11" spans="1:6" x14ac:dyDescent="0.25">
      <c r="A11" s="16"/>
      <c r="B11" s="8"/>
      <c r="C11" s="9"/>
      <c r="D11" s="9"/>
      <c r="E11" s="9"/>
      <c r="F11" s="9"/>
    </row>
    <row r="12" spans="1:6" x14ac:dyDescent="0.25">
      <c r="A12" s="11" t="s">
        <v>61</v>
      </c>
      <c r="B12" s="8"/>
      <c r="C12" s="9"/>
      <c r="D12" s="9"/>
      <c r="E12" s="9"/>
      <c r="F12" s="9"/>
    </row>
    <row r="13" spans="1:6" x14ac:dyDescent="0.25">
      <c r="A13" s="22" t="s">
        <v>52</v>
      </c>
      <c r="B13" s="8"/>
      <c r="C13" s="9"/>
      <c r="D13" s="9"/>
      <c r="E13" s="9"/>
      <c r="F13" s="9"/>
    </row>
    <row r="14" spans="1:6" x14ac:dyDescent="0.25">
      <c r="A14" s="13" t="s">
        <v>53</v>
      </c>
      <c r="B14" s="8"/>
      <c r="C14" s="9"/>
      <c r="D14" s="9"/>
      <c r="E14" s="9"/>
      <c r="F14" s="10"/>
    </row>
    <row r="15" spans="1:6" x14ac:dyDescent="0.25">
      <c r="A15" s="22" t="s">
        <v>54</v>
      </c>
      <c r="B15" s="8"/>
      <c r="C15" s="9"/>
      <c r="D15" s="9"/>
      <c r="E15" s="9"/>
      <c r="F15" s="10"/>
    </row>
    <row r="16" spans="1:6" x14ac:dyDescent="0.25">
      <c r="A16" s="13" t="s">
        <v>55</v>
      </c>
      <c r="B16" s="8"/>
      <c r="C16" s="9"/>
      <c r="D16" s="9"/>
      <c r="E16" s="9"/>
      <c r="F16" s="10"/>
    </row>
  </sheetData>
  <mergeCells count="3">
    <mergeCell ref="A1:F1"/>
    <mergeCell ref="A3:F3"/>
    <mergeCell ref="A5:F5"/>
  </mergeCells>
  <pageMargins left="0.7" right="0.7" top="0.75" bottom="0.75" header="0.3" footer="0.3"/>
  <pageSetup paperSize="9" scale="8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113"/>
  <sheetViews>
    <sheetView topLeftCell="A4" zoomScale="80" zoomScaleNormal="80" workbookViewId="0">
      <selection activeCell="G128" sqref="G128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8.7109375" customWidth="1"/>
    <col min="4" max="4" width="30" customWidth="1"/>
    <col min="5" max="9" width="25.28515625" customWidth="1"/>
  </cols>
  <sheetData>
    <row r="1" spans="1:9" ht="42" customHeight="1" x14ac:dyDescent="0.25">
      <c r="A1" s="81" t="s">
        <v>33</v>
      </c>
      <c r="B1" s="81"/>
      <c r="C1" s="81"/>
      <c r="D1" s="81"/>
      <c r="E1" s="81"/>
      <c r="F1" s="81"/>
      <c r="G1" s="81"/>
      <c r="H1" s="81"/>
      <c r="I1" s="81"/>
    </row>
    <row r="2" spans="1:9" ht="18" x14ac:dyDescent="0.25">
      <c r="A2" s="4"/>
      <c r="B2" s="4"/>
      <c r="C2" s="4"/>
      <c r="D2" s="4"/>
      <c r="E2" s="4"/>
      <c r="F2" s="4"/>
      <c r="G2" s="4"/>
      <c r="H2" s="5"/>
      <c r="I2" s="5"/>
    </row>
    <row r="3" spans="1:9" ht="18" customHeight="1" x14ac:dyDescent="0.25">
      <c r="A3" s="81" t="s">
        <v>19</v>
      </c>
      <c r="B3" s="82"/>
      <c r="C3" s="82"/>
      <c r="D3" s="82"/>
      <c r="E3" s="82"/>
      <c r="F3" s="82"/>
      <c r="G3" s="82"/>
      <c r="H3" s="82"/>
      <c r="I3" s="82"/>
    </row>
    <row r="4" spans="1:9" ht="18" x14ac:dyDescent="0.25">
      <c r="A4" s="4"/>
      <c r="B4" s="4"/>
      <c r="C4" s="4"/>
      <c r="D4" s="4"/>
      <c r="E4" s="4"/>
      <c r="F4" s="4"/>
      <c r="G4" s="4"/>
      <c r="H4" s="5"/>
      <c r="I4" s="5"/>
    </row>
    <row r="5" spans="1:9" ht="25.5" x14ac:dyDescent="0.25">
      <c r="A5" s="115" t="s">
        <v>21</v>
      </c>
      <c r="B5" s="116"/>
      <c r="C5" s="117"/>
      <c r="D5" s="17" t="s">
        <v>22</v>
      </c>
      <c r="E5" s="17" t="s">
        <v>112</v>
      </c>
      <c r="F5" s="18" t="s">
        <v>109</v>
      </c>
      <c r="G5" s="18" t="s">
        <v>113</v>
      </c>
      <c r="H5" s="18" t="s">
        <v>34</v>
      </c>
      <c r="I5" s="18" t="s">
        <v>114</v>
      </c>
    </row>
    <row r="6" spans="1:9" ht="25.5" x14ac:dyDescent="0.25">
      <c r="A6" s="112" t="s">
        <v>71</v>
      </c>
      <c r="B6" s="113"/>
      <c r="C6" s="114"/>
      <c r="D6" s="58" t="s">
        <v>72</v>
      </c>
      <c r="E6" s="59">
        <f>E7+E26+E44+E62+E80</f>
        <v>526693.77800000005</v>
      </c>
      <c r="F6" s="59">
        <f>F7+F26+F44+F62+F80</f>
        <v>712081.21999999986</v>
      </c>
      <c r="G6" s="59">
        <f>G7+G26+G44+G62+G80</f>
        <v>869077.29</v>
      </c>
      <c r="H6" s="59">
        <f>H7+H26+H44+H62+H80</f>
        <v>912531.15450000006</v>
      </c>
      <c r="I6" s="59">
        <f>I7+I26+I44+I62+I80</f>
        <v>955985.01899999997</v>
      </c>
    </row>
    <row r="7" spans="1:9" x14ac:dyDescent="0.25">
      <c r="A7" s="109" t="s">
        <v>73</v>
      </c>
      <c r="B7" s="110"/>
      <c r="C7" s="111"/>
      <c r="D7" s="68" t="s">
        <v>83</v>
      </c>
      <c r="E7" s="69">
        <f>E8+E13+E18+E22</f>
        <v>381435.95</v>
      </c>
      <c r="F7" s="69">
        <f>F8+F13+F18+F22</f>
        <v>500254.85999999993</v>
      </c>
      <c r="G7" s="69">
        <f>G8+G13+G18+G22</f>
        <v>596844</v>
      </c>
      <c r="H7" s="69">
        <f>H8+H13+H18+H22</f>
        <v>626686.20000000007</v>
      </c>
      <c r="I7" s="69">
        <f>I8+I13+I18+I22</f>
        <v>656528.4</v>
      </c>
    </row>
    <row r="8" spans="1:9" x14ac:dyDescent="0.25">
      <c r="A8" s="103" t="s">
        <v>74</v>
      </c>
      <c r="B8" s="104"/>
      <c r="C8" s="105"/>
      <c r="D8" s="60" t="s">
        <v>75</v>
      </c>
      <c r="E8" s="61">
        <f>E9</f>
        <v>318718.14</v>
      </c>
      <c r="F8" s="61">
        <f t="shared" ref="F8:I8" si="0">F9</f>
        <v>394706.74999999994</v>
      </c>
      <c r="G8" s="61">
        <f t="shared" si="0"/>
        <v>462471.72</v>
      </c>
      <c r="H8" s="61">
        <f t="shared" si="0"/>
        <v>485595.30600000004</v>
      </c>
      <c r="I8" s="61">
        <f t="shared" si="0"/>
        <v>508718.89200000005</v>
      </c>
    </row>
    <row r="9" spans="1:9" x14ac:dyDescent="0.25">
      <c r="A9" s="106">
        <v>3</v>
      </c>
      <c r="B9" s="107"/>
      <c r="C9" s="108"/>
      <c r="D9" s="24" t="s">
        <v>10</v>
      </c>
      <c r="E9" s="8">
        <f>SUM(E10:E12)</f>
        <v>318718.14</v>
      </c>
      <c r="F9" s="8">
        <f>SUM(F10:F11)</f>
        <v>394706.74999999994</v>
      </c>
      <c r="G9" s="8">
        <f>SUM(G10:G11)</f>
        <v>462471.72</v>
      </c>
      <c r="H9" s="8">
        <f>SUM(H10:H11)</f>
        <v>485595.30600000004</v>
      </c>
      <c r="I9" s="8">
        <f>SUM(I10:I11)</f>
        <v>508718.89200000005</v>
      </c>
    </row>
    <row r="10" spans="1:9" x14ac:dyDescent="0.25">
      <c r="A10" s="100">
        <v>31</v>
      </c>
      <c r="B10" s="101"/>
      <c r="C10" s="102"/>
      <c r="D10" s="24" t="s">
        <v>11</v>
      </c>
      <c r="E10" s="71">
        <v>278563.24</v>
      </c>
      <c r="F10" s="71">
        <v>343232.22999999992</v>
      </c>
      <c r="G10" s="71">
        <v>401227.88</v>
      </c>
      <c r="H10" s="9">
        <f>G10*1.05</f>
        <v>421289.27400000003</v>
      </c>
      <c r="I10" s="10">
        <f>G10*1.1</f>
        <v>441350.66800000006</v>
      </c>
    </row>
    <row r="11" spans="1:9" x14ac:dyDescent="0.25">
      <c r="A11" s="100">
        <v>32</v>
      </c>
      <c r="B11" s="101"/>
      <c r="C11" s="102"/>
      <c r="D11" s="24" t="s">
        <v>23</v>
      </c>
      <c r="E11" s="71">
        <v>37154.900000000009</v>
      </c>
      <c r="F11" s="71">
        <v>51474.520000000004</v>
      </c>
      <c r="G11" s="71">
        <v>61243.839999999997</v>
      </c>
      <c r="H11" s="9">
        <f>G11*1.05</f>
        <v>64306.031999999999</v>
      </c>
      <c r="I11" s="10">
        <f>G11*1.1</f>
        <v>67368.224000000002</v>
      </c>
    </row>
    <row r="12" spans="1:9" x14ac:dyDescent="0.25">
      <c r="A12" s="100">
        <v>38</v>
      </c>
      <c r="B12" s="101"/>
      <c r="C12" s="102"/>
      <c r="D12" s="24" t="s">
        <v>115</v>
      </c>
      <c r="E12" s="71">
        <v>3000</v>
      </c>
      <c r="F12" s="71"/>
      <c r="G12" s="71"/>
      <c r="H12" s="9">
        <f>G12*1.05</f>
        <v>0</v>
      </c>
      <c r="I12" s="10">
        <f>G12*1.1</f>
        <v>0</v>
      </c>
    </row>
    <row r="13" spans="1:9" ht="25.5" x14ac:dyDescent="0.25">
      <c r="A13" s="103" t="s">
        <v>77</v>
      </c>
      <c r="B13" s="104"/>
      <c r="C13" s="105"/>
      <c r="D13" s="60" t="s">
        <v>102</v>
      </c>
      <c r="E13" s="61">
        <f>E14</f>
        <v>62717.809999999976</v>
      </c>
      <c r="F13" s="61">
        <f t="shared" ref="F13:I13" si="1">F14</f>
        <v>105548.11</v>
      </c>
      <c r="G13" s="61">
        <f t="shared" si="1"/>
        <v>134372.28</v>
      </c>
      <c r="H13" s="61">
        <f t="shared" si="1"/>
        <v>141090.894</v>
      </c>
      <c r="I13" s="61">
        <f t="shared" si="1"/>
        <v>147809.508</v>
      </c>
    </row>
    <row r="14" spans="1:9" x14ac:dyDescent="0.25">
      <c r="A14" s="106">
        <v>3</v>
      </c>
      <c r="B14" s="107"/>
      <c r="C14" s="108"/>
      <c r="D14" s="24" t="s">
        <v>10</v>
      </c>
      <c r="E14" s="8">
        <f>SUM(E15:E17)</f>
        <v>62717.809999999976</v>
      </c>
      <c r="F14" s="8">
        <f t="shared" ref="F14:I14" si="2">SUM(F15:F17)</f>
        <v>105548.11</v>
      </c>
      <c r="G14" s="8">
        <f t="shared" si="2"/>
        <v>134372.28</v>
      </c>
      <c r="H14" s="8">
        <f t="shared" si="2"/>
        <v>141090.894</v>
      </c>
      <c r="I14" s="8">
        <f t="shared" si="2"/>
        <v>147809.508</v>
      </c>
    </row>
    <row r="15" spans="1:9" x14ac:dyDescent="0.25">
      <c r="A15" s="100">
        <v>31</v>
      </c>
      <c r="B15" s="101"/>
      <c r="C15" s="102"/>
      <c r="D15" s="24" t="s">
        <v>11</v>
      </c>
      <c r="E15" s="8">
        <v>0</v>
      </c>
      <c r="F15" s="9">
        <v>0</v>
      </c>
      <c r="G15" s="9">
        <v>0</v>
      </c>
      <c r="H15" s="9">
        <f t="shared" ref="H15:H17" si="3">G15*1.05</f>
        <v>0</v>
      </c>
      <c r="I15" s="10">
        <f t="shared" ref="I15:I17" si="4">G15*1.1</f>
        <v>0</v>
      </c>
    </row>
    <row r="16" spans="1:9" x14ac:dyDescent="0.25">
      <c r="A16" s="100">
        <v>32</v>
      </c>
      <c r="B16" s="101"/>
      <c r="C16" s="102"/>
      <c r="D16" s="24" t="s">
        <v>23</v>
      </c>
      <c r="E16" s="8">
        <v>62051.469999999979</v>
      </c>
      <c r="F16" s="9">
        <v>104698.11</v>
      </c>
      <c r="G16" s="9">
        <v>133422.28</v>
      </c>
      <c r="H16" s="9">
        <f t="shared" si="3"/>
        <v>140093.394</v>
      </c>
      <c r="I16" s="10">
        <f t="shared" si="4"/>
        <v>146764.508</v>
      </c>
    </row>
    <row r="17" spans="1:9" x14ac:dyDescent="0.25">
      <c r="A17" s="100">
        <v>34</v>
      </c>
      <c r="B17" s="101"/>
      <c r="C17" s="102"/>
      <c r="D17" s="24" t="s">
        <v>76</v>
      </c>
      <c r="E17" s="8">
        <v>666.34</v>
      </c>
      <c r="F17" s="9">
        <v>850</v>
      </c>
      <c r="G17" s="9">
        <v>950</v>
      </c>
      <c r="H17" s="9">
        <f t="shared" si="3"/>
        <v>997.5</v>
      </c>
      <c r="I17" s="10">
        <f t="shared" si="4"/>
        <v>1045</v>
      </c>
    </row>
    <row r="18" spans="1:9" ht="25.5" x14ac:dyDescent="0.25">
      <c r="A18" s="103" t="s">
        <v>79</v>
      </c>
      <c r="B18" s="104"/>
      <c r="C18" s="105"/>
      <c r="D18" s="60" t="s">
        <v>80</v>
      </c>
      <c r="E18" s="61">
        <f>E19</f>
        <v>0</v>
      </c>
      <c r="F18" s="61">
        <f t="shared" ref="F18:I18" si="5">F19</f>
        <v>0</v>
      </c>
      <c r="G18" s="61">
        <f t="shared" si="5"/>
        <v>0</v>
      </c>
      <c r="H18" s="61">
        <f t="shared" si="5"/>
        <v>0</v>
      </c>
      <c r="I18" s="61">
        <f t="shared" si="5"/>
        <v>0</v>
      </c>
    </row>
    <row r="19" spans="1:9" x14ac:dyDescent="0.25">
      <c r="A19" s="106">
        <v>3</v>
      </c>
      <c r="B19" s="107"/>
      <c r="C19" s="108"/>
      <c r="D19" s="24" t="s">
        <v>10</v>
      </c>
      <c r="E19" s="8">
        <f>SUM(E20:E21)</f>
        <v>0</v>
      </c>
      <c r="F19" s="8">
        <f t="shared" ref="F19:I19" si="6">SUM(F20:F21)</f>
        <v>0</v>
      </c>
      <c r="G19" s="8">
        <f t="shared" si="6"/>
        <v>0</v>
      </c>
      <c r="H19" s="8">
        <f t="shared" si="6"/>
        <v>0</v>
      </c>
      <c r="I19" s="8">
        <f t="shared" si="6"/>
        <v>0</v>
      </c>
    </row>
    <row r="20" spans="1:9" x14ac:dyDescent="0.25">
      <c r="A20" s="100">
        <v>31</v>
      </c>
      <c r="B20" s="101"/>
      <c r="C20" s="102"/>
      <c r="D20" s="24" t="s">
        <v>11</v>
      </c>
      <c r="E20" s="8"/>
      <c r="F20" s="9"/>
      <c r="G20" s="9"/>
      <c r="H20" s="9">
        <f t="shared" ref="H20:H21" si="7">G20*1.05</f>
        <v>0</v>
      </c>
      <c r="I20" s="10">
        <f t="shared" ref="I20:I21" si="8">G20*1.1</f>
        <v>0</v>
      </c>
    </row>
    <row r="21" spans="1:9" x14ac:dyDescent="0.25">
      <c r="A21" s="100">
        <v>32</v>
      </c>
      <c r="B21" s="101"/>
      <c r="C21" s="102"/>
      <c r="D21" s="24" t="s">
        <v>23</v>
      </c>
      <c r="E21" s="8"/>
      <c r="F21" s="9"/>
      <c r="G21" s="9"/>
      <c r="H21" s="9">
        <f t="shared" si="7"/>
        <v>0</v>
      </c>
      <c r="I21" s="10">
        <f t="shared" si="8"/>
        <v>0</v>
      </c>
    </row>
    <row r="22" spans="1:9" x14ac:dyDescent="0.25">
      <c r="A22" s="103" t="s">
        <v>79</v>
      </c>
      <c r="B22" s="104"/>
      <c r="C22" s="105"/>
      <c r="D22" s="60" t="s">
        <v>81</v>
      </c>
      <c r="E22" s="61">
        <f>E23</f>
        <v>0</v>
      </c>
      <c r="F22" s="61">
        <f t="shared" ref="F22:I22" si="9">F23</f>
        <v>0</v>
      </c>
      <c r="G22" s="61">
        <f t="shared" si="9"/>
        <v>0</v>
      </c>
      <c r="H22" s="61">
        <f t="shared" si="9"/>
        <v>0</v>
      </c>
      <c r="I22" s="61">
        <f t="shared" si="9"/>
        <v>0</v>
      </c>
    </row>
    <row r="23" spans="1:9" x14ac:dyDescent="0.25">
      <c r="A23" s="106">
        <v>3</v>
      </c>
      <c r="B23" s="107"/>
      <c r="C23" s="108"/>
      <c r="D23" s="24" t="s">
        <v>10</v>
      </c>
      <c r="E23" s="8">
        <f>SUM(E24:E25)</f>
        <v>0</v>
      </c>
      <c r="F23" s="8">
        <f t="shared" ref="F23:I23" si="10">SUM(F24:F25)</f>
        <v>0</v>
      </c>
      <c r="G23" s="8">
        <f t="shared" si="10"/>
        <v>0</v>
      </c>
      <c r="H23" s="8">
        <f t="shared" si="10"/>
        <v>0</v>
      </c>
      <c r="I23" s="8">
        <f t="shared" si="10"/>
        <v>0</v>
      </c>
    </row>
    <row r="24" spans="1:9" x14ac:dyDescent="0.25">
      <c r="A24" s="100">
        <v>31</v>
      </c>
      <c r="B24" s="101"/>
      <c r="C24" s="102"/>
      <c r="D24" s="24" t="s">
        <v>11</v>
      </c>
      <c r="E24" s="8">
        <v>0</v>
      </c>
      <c r="F24" s="9">
        <v>0</v>
      </c>
      <c r="G24" s="9"/>
      <c r="H24" s="9">
        <f t="shared" ref="H24:H25" si="11">G24*1.05</f>
        <v>0</v>
      </c>
      <c r="I24" s="10">
        <f t="shared" ref="I24:I25" si="12">G24*1.1</f>
        <v>0</v>
      </c>
    </row>
    <row r="25" spans="1:9" x14ac:dyDescent="0.25">
      <c r="A25" s="100">
        <v>32</v>
      </c>
      <c r="B25" s="101"/>
      <c r="C25" s="102"/>
      <c r="D25" s="24" t="s">
        <v>23</v>
      </c>
      <c r="E25" s="8">
        <v>0</v>
      </c>
      <c r="F25" s="9">
        <v>0</v>
      </c>
      <c r="G25" s="9"/>
      <c r="H25" s="9">
        <f t="shared" si="11"/>
        <v>0</v>
      </c>
      <c r="I25" s="10">
        <f t="shared" si="12"/>
        <v>0</v>
      </c>
    </row>
    <row r="26" spans="1:9" x14ac:dyDescent="0.25">
      <c r="A26" s="109" t="s">
        <v>87</v>
      </c>
      <c r="B26" s="110"/>
      <c r="C26" s="111"/>
      <c r="D26" s="68" t="s">
        <v>82</v>
      </c>
      <c r="E26" s="69">
        <f>E31+E36+E40</f>
        <v>107732.04800000002</v>
      </c>
      <c r="F26" s="69">
        <f t="shared" ref="F26:I26" si="13">F31+F36+F40</f>
        <v>163447.19999999998</v>
      </c>
      <c r="G26" s="69">
        <f t="shared" si="13"/>
        <v>222112.01</v>
      </c>
      <c r="H26" s="69">
        <f t="shared" si="13"/>
        <v>233217.61050000001</v>
      </c>
      <c r="I26" s="69">
        <f t="shared" si="13"/>
        <v>244323.21100000004</v>
      </c>
    </row>
    <row r="27" spans="1:9" hidden="1" x14ac:dyDescent="0.25">
      <c r="A27" s="103" t="s">
        <v>74</v>
      </c>
      <c r="B27" s="104"/>
      <c r="C27" s="105"/>
      <c r="D27" s="60" t="s">
        <v>75</v>
      </c>
      <c r="E27" s="61"/>
      <c r="F27" s="61"/>
      <c r="G27" s="61"/>
      <c r="H27" s="61"/>
      <c r="I27" s="61"/>
    </row>
    <row r="28" spans="1:9" hidden="1" x14ac:dyDescent="0.25">
      <c r="A28" s="106">
        <v>3</v>
      </c>
      <c r="B28" s="107"/>
      <c r="C28" s="108"/>
      <c r="D28" s="24" t="s">
        <v>10</v>
      </c>
      <c r="E28" s="8"/>
      <c r="F28" s="8"/>
      <c r="G28" s="8"/>
      <c r="H28" s="8"/>
      <c r="I28" s="8"/>
    </row>
    <row r="29" spans="1:9" hidden="1" x14ac:dyDescent="0.25">
      <c r="A29" s="100">
        <v>31</v>
      </c>
      <c r="B29" s="101"/>
      <c r="C29" s="102"/>
      <c r="D29" s="24" t="s">
        <v>11</v>
      </c>
      <c r="E29" s="8"/>
      <c r="F29" s="8"/>
      <c r="G29" s="8"/>
      <c r="H29" s="8"/>
      <c r="I29" s="8"/>
    </row>
    <row r="30" spans="1:9" hidden="1" x14ac:dyDescent="0.25">
      <c r="A30" s="100">
        <v>32</v>
      </c>
      <c r="B30" s="101"/>
      <c r="C30" s="102"/>
      <c r="D30" s="24" t="s">
        <v>23</v>
      </c>
      <c r="E30" s="8"/>
      <c r="F30" s="8"/>
      <c r="G30" s="8"/>
      <c r="H30" s="8"/>
      <c r="I30" s="8"/>
    </row>
    <row r="31" spans="1:9" ht="25.5" x14ac:dyDescent="0.25">
      <c r="A31" s="103" t="s">
        <v>77</v>
      </c>
      <c r="B31" s="104"/>
      <c r="C31" s="105"/>
      <c r="D31" s="60" t="s">
        <v>78</v>
      </c>
      <c r="E31" s="61">
        <f>E32</f>
        <v>20859.90800000001</v>
      </c>
      <c r="F31" s="61">
        <f t="shared" ref="F31:I31" si="14">F32</f>
        <v>34978.49</v>
      </c>
      <c r="G31" s="61">
        <f t="shared" si="14"/>
        <v>48783.01</v>
      </c>
      <c r="H31" s="61">
        <f t="shared" si="14"/>
        <v>51222.160500000005</v>
      </c>
      <c r="I31" s="61">
        <f t="shared" si="14"/>
        <v>53661.311000000009</v>
      </c>
    </row>
    <row r="32" spans="1:9" x14ac:dyDescent="0.25">
      <c r="A32" s="106">
        <v>3</v>
      </c>
      <c r="B32" s="107"/>
      <c r="C32" s="108"/>
      <c r="D32" s="24" t="s">
        <v>10</v>
      </c>
      <c r="E32" s="8">
        <f>SUM(E33:E35)</f>
        <v>20859.90800000001</v>
      </c>
      <c r="F32" s="8">
        <f t="shared" ref="F32:I32" si="15">SUM(F33:F35)</f>
        <v>34978.49</v>
      </c>
      <c r="G32" s="8">
        <f t="shared" si="15"/>
        <v>48783.01</v>
      </c>
      <c r="H32" s="8">
        <f t="shared" si="15"/>
        <v>51222.160500000005</v>
      </c>
      <c r="I32" s="8">
        <f t="shared" si="15"/>
        <v>53661.311000000009</v>
      </c>
    </row>
    <row r="33" spans="1:9" x14ac:dyDescent="0.25">
      <c r="A33" s="100">
        <v>31</v>
      </c>
      <c r="B33" s="101"/>
      <c r="C33" s="102"/>
      <c r="D33" s="24" t="s">
        <v>11</v>
      </c>
      <c r="E33" s="8">
        <v>0</v>
      </c>
      <c r="F33" s="9">
        <v>0</v>
      </c>
      <c r="G33" s="9">
        <v>0</v>
      </c>
      <c r="H33" s="9">
        <f t="shared" ref="H33:H35" si="16">G33*1.05</f>
        <v>0</v>
      </c>
      <c r="I33" s="10">
        <f t="shared" ref="I33:I35" si="17">G33*1.1</f>
        <v>0</v>
      </c>
    </row>
    <row r="34" spans="1:9" x14ac:dyDescent="0.25">
      <c r="A34" s="100">
        <v>32</v>
      </c>
      <c r="B34" s="101"/>
      <c r="C34" s="102"/>
      <c r="D34" s="24" t="s">
        <v>23</v>
      </c>
      <c r="E34" s="8">
        <v>20516.63800000001</v>
      </c>
      <c r="F34" s="9">
        <v>34688.49</v>
      </c>
      <c r="G34" s="9">
        <v>48463.01</v>
      </c>
      <c r="H34" s="9">
        <f t="shared" si="16"/>
        <v>50886.160500000005</v>
      </c>
      <c r="I34" s="10">
        <f t="shared" si="17"/>
        <v>53309.311000000009</v>
      </c>
    </row>
    <row r="35" spans="1:9" x14ac:dyDescent="0.25">
      <c r="A35" s="100">
        <v>34</v>
      </c>
      <c r="B35" s="101"/>
      <c r="C35" s="102"/>
      <c r="D35" s="24" t="s">
        <v>76</v>
      </c>
      <c r="E35" s="8">
        <v>343.27</v>
      </c>
      <c r="F35" s="9">
        <v>290</v>
      </c>
      <c r="G35" s="9">
        <v>320</v>
      </c>
      <c r="H35" s="9">
        <f t="shared" si="16"/>
        <v>336</v>
      </c>
      <c r="I35" s="10">
        <f t="shared" si="17"/>
        <v>352</v>
      </c>
    </row>
    <row r="36" spans="1:9" ht="25.5" x14ac:dyDescent="0.25">
      <c r="A36" s="103" t="s">
        <v>79</v>
      </c>
      <c r="B36" s="104"/>
      <c r="C36" s="105"/>
      <c r="D36" s="60" t="s">
        <v>80</v>
      </c>
      <c r="E36" s="61">
        <f>E37</f>
        <v>86540.200000000012</v>
      </c>
      <c r="F36" s="61">
        <f t="shared" ref="F36:I36" si="18">F37</f>
        <v>128468.70999999999</v>
      </c>
      <c r="G36" s="61">
        <f t="shared" si="18"/>
        <v>173329</v>
      </c>
      <c r="H36" s="61">
        <f t="shared" si="18"/>
        <v>181995.45</v>
      </c>
      <c r="I36" s="61">
        <f t="shared" si="18"/>
        <v>190661.90000000002</v>
      </c>
    </row>
    <row r="37" spans="1:9" x14ac:dyDescent="0.25">
      <c r="A37" s="106">
        <v>3</v>
      </c>
      <c r="B37" s="107"/>
      <c r="C37" s="108"/>
      <c r="D37" s="24" t="s">
        <v>10</v>
      </c>
      <c r="E37" s="8">
        <f>SUM(E38:E39)</f>
        <v>86540.200000000012</v>
      </c>
      <c r="F37" s="8">
        <f t="shared" ref="F37:I37" si="19">SUM(F38:F39)</f>
        <v>128468.70999999999</v>
      </c>
      <c r="G37" s="8">
        <f t="shared" si="19"/>
        <v>173329</v>
      </c>
      <c r="H37" s="8">
        <f t="shared" si="19"/>
        <v>181995.45</v>
      </c>
      <c r="I37" s="8">
        <f t="shared" si="19"/>
        <v>190661.90000000002</v>
      </c>
    </row>
    <row r="38" spans="1:9" x14ac:dyDescent="0.25">
      <c r="A38" s="100">
        <v>31</v>
      </c>
      <c r="B38" s="101"/>
      <c r="C38" s="102"/>
      <c r="D38" s="24" t="s">
        <v>11</v>
      </c>
      <c r="E38" s="8">
        <v>72044.44</v>
      </c>
      <c r="F38" s="9">
        <v>108314.73</v>
      </c>
      <c r="G38" s="9">
        <v>147223.84</v>
      </c>
      <c r="H38" s="9">
        <f t="shared" ref="H38:H39" si="20">G38*1.05</f>
        <v>154585.03200000001</v>
      </c>
      <c r="I38" s="10">
        <f t="shared" ref="I38:I39" si="21">G38*1.1</f>
        <v>161946.22400000002</v>
      </c>
    </row>
    <row r="39" spans="1:9" x14ac:dyDescent="0.25">
      <c r="A39" s="100">
        <v>32</v>
      </c>
      <c r="B39" s="101"/>
      <c r="C39" s="102"/>
      <c r="D39" s="24" t="s">
        <v>23</v>
      </c>
      <c r="E39" s="8">
        <v>14495.760000000002</v>
      </c>
      <c r="F39" s="9">
        <v>20153.98</v>
      </c>
      <c r="G39" s="9">
        <v>26105.16</v>
      </c>
      <c r="H39" s="9">
        <f t="shared" si="20"/>
        <v>27410.418000000001</v>
      </c>
      <c r="I39" s="10">
        <f t="shared" si="21"/>
        <v>28715.676000000003</v>
      </c>
    </row>
    <row r="40" spans="1:9" x14ac:dyDescent="0.25">
      <c r="A40" s="103" t="s">
        <v>79</v>
      </c>
      <c r="B40" s="104"/>
      <c r="C40" s="105"/>
      <c r="D40" s="60" t="s">
        <v>81</v>
      </c>
      <c r="E40" s="61">
        <f>E41</f>
        <v>331.94</v>
      </c>
      <c r="F40" s="61">
        <f t="shared" ref="F40:I40" si="22">F41</f>
        <v>0</v>
      </c>
      <c r="G40" s="61">
        <f t="shared" si="22"/>
        <v>0</v>
      </c>
      <c r="H40" s="61">
        <f t="shared" si="22"/>
        <v>0</v>
      </c>
      <c r="I40" s="61">
        <f t="shared" si="22"/>
        <v>0</v>
      </c>
    </row>
    <row r="41" spans="1:9" x14ac:dyDescent="0.25">
      <c r="A41" s="106">
        <v>3</v>
      </c>
      <c r="B41" s="107"/>
      <c r="C41" s="108"/>
      <c r="D41" s="24" t="s">
        <v>10</v>
      </c>
      <c r="E41" s="8">
        <f>SUM(E42:E43)</f>
        <v>331.94</v>
      </c>
      <c r="F41" s="8">
        <f t="shared" ref="F41:I41" si="23">SUM(F42:F43)</f>
        <v>0</v>
      </c>
      <c r="G41" s="8">
        <f t="shared" si="23"/>
        <v>0</v>
      </c>
      <c r="H41" s="8">
        <f t="shared" si="23"/>
        <v>0</v>
      </c>
      <c r="I41" s="8">
        <f t="shared" si="23"/>
        <v>0</v>
      </c>
    </row>
    <row r="42" spans="1:9" x14ac:dyDescent="0.25">
      <c r="A42" s="100">
        <v>31</v>
      </c>
      <c r="B42" s="101"/>
      <c r="C42" s="102"/>
      <c r="D42" s="24" t="s">
        <v>11</v>
      </c>
      <c r="E42" s="8"/>
      <c r="F42" s="9"/>
      <c r="G42" s="9"/>
      <c r="H42" s="9">
        <f t="shared" ref="H42:H43" si="24">G42*1.05</f>
        <v>0</v>
      </c>
      <c r="I42" s="10">
        <f t="shared" ref="I42:I43" si="25">G42*1.1</f>
        <v>0</v>
      </c>
    </row>
    <row r="43" spans="1:9" x14ac:dyDescent="0.25">
      <c r="A43" s="100">
        <v>32</v>
      </c>
      <c r="B43" s="101"/>
      <c r="C43" s="102"/>
      <c r="D43" s="24" t="s">
        <v>23</v>
      </c>
      <c r="E43" s="8">
        <v>331.94</v>
      </c>
      <c r="F43" s="9"/>
      <c r="G43" s="9"/>
      <c r="H43" s="9">
        <f t="shared" si="24"/>
        <v>0</v>
      </c>
      <c r="I43" s="10">
        <f t="shared" si="25"/>
        <v>0</v>
      </c>
    </row>
    <row r="44" spans="1:9" x14ac:dyDescent="0.25">
      <c r="A44" s="109" t="s">
        <v>88</v>
      </c>
      <c r="B44" s="110"/>
      <c r="C44" s="111"/>
      <c r="D44" s="68" t="s">
        <v>84</v>
      </c>
      <c r="E44" s="69">
        <f>E45+E49+E54+E58</f>
        <v>14572.379999999997</v>
      </c>
      <c r="F44" s="69">
        <f t="shared" ref="F44:I44" si="26">F45+F49+F54+F58</f>
        <v>15412.36</v>
      </c>
      <c r="G44" s="69">
        <f t="shared" si="26"/>
        <v>15667.519999999999</v>
      </c>
      <c r="H44" s="69">
        <f t="shared" si="26"/>
        <v>16450.896000000001</v>
      </c>
      <c r="I44" s="69">
        <f t="shared" si="26"/>
        <v>17234.272000000001</v>
      </c>
    </row>
    <row r="45" spans="1:9" x14ac:dyDescent="0.25">
      <c r="A45" s="103" t="s">
        <v>74</v>
      </c>
      <c r="B45" s="104"/>
      <c r="C45" s="105"/>
      <c r="D45" s="60" t="s">
        <v>75</v>
      </c>
      <c r="E45" s="61">
        <f>E46</f>
        <v>12549.469999999998</v>
      </c>
      <c r="F45" s="61">
        <f t="shared" ref="F45:I45" si="27">F46</f>
        <v>14289.16</v>
      </c>
      <c r="G45" s="61">
        <f t="shared" si="27"/>
        <v>14457.919999999998</v>
      </c>
      <c r="H45" s="61">
        <f t="shared" si="27"/>
        <v>15180.815999999999</v>
      </c>
      <c r="I45" s="61">
        <f t="shared" si="27"/>
        <v>15903.712</v>
      </c>
    </row>
    <row r="46" spans="1:9" x14ac:dyDescent="0.25">
      <c r="A46" s="106">
        <v>3</v>
      </c>
      <c r="B46" s="107"/>
      <c r="C46" s="108"/>
      <c r="D46" s="24" t="s">
        <v>10</v>
      </c>
      <c r="E46" s="8">
        <f>SUM(E47:E48)</f>
        <v>12549.469999999998</v>
      </c>
      <c r="F46" s="8">
        <f t="shared" ref="F46:I46" si="28">SUM(F47:F48)</f>
        <v>14289.16</v>
      </c>
      <c r="G46" s="8">
        <f t="shared" si="28"/>
        <v>14457.919999999998</v>
      </c>
      <c r="H46" s="8">
        <f t="shared" si="28"/>
        <v>15180.815999999999</v>
      </c>
      <c r="I46" s="8">
        <f t="shared" si="28"/>
        <v>15903.712</v>
      </c>
    </row>
    <row r="47" spans="1:9" x14ac:dyDescent="0.25">
      <c r="A47" s="100">
        <v>31</v>
      </c>
      <c r="B47" s="101"/>
      <c r="C47" s="102"/>
      <c r="D47" s="24" t="s">
        <v>11</v>
      </c>
      <c r="E47" s="8">
        <v>10604.259999999998</v>
      </c>
      <c r="F47" s="9">
        <v>11122.84</v>
      </c>
      <c r="G47" s="9">
        <v>10888.8</v>
      </c>
      <c r="H47" s="9">
        <f t="shared" ref="H47:H48" si="29">G47*1.05</f>
        <v>11433.24</v>
      </c>
      <c r="I47" s="10">
        <f t="shared" ref="I47:I48" si="30">G47*1.1</f>
        <v>11977.68</v>
      </c>
    </row>
    <row r="48" spans="1:9" x14ac:dyDescent="0.25">
      <c r="A48" s="100">
        <v>32</v>
      </c>
      <c r="B48" s="101"/>
      <c r="C48" s="102"/>
      <c r="D48" s="24" t="s">
        <v>23</v>
      </c>
      <c r="E48" s="8">
        <v>1945.2099999999998</v>
      </c>
      <c r="F48" s="9">
        <v>3166.32</v>
      </c>
      <c r="G48" s="9">
        <v>3569.12</v>
      </c>
      <c r="H48" s="9">
        <f t="shared" si="29"/>
        <v>3747.576</v>
      </c>
      <c r="I48" s="10">
        <f t="shared" si="30"/>
        <v>3926.0320000000002</v>
      </c>
    </row>
    <row r="49" spans="1:9" ht="25.5" x14ac:dyDescent="0.25">
      <c r="A49" s="103" t="s">
        <v>77</v>
      </c>
      <c r="B49" s="104"/>
      <c r="C49" s="105"/>
      <c r="D49" s="60" t="s">
        <v>78</v>
      </c>
      <c r="E49" s="61">
        <f>E50</f>
        <v>0</v>
      </c>
      <c r="F49" s="61">
        <f t="shared" ref="F49:I49" si="31">F50</f>
        <v>0</v>
      </c>
      <c r="G49" s="61">
        <f t="shared" si="31"/>
        <v>0</v>
      </c>
      <c r="H49" s="61">
        <f t="shared" si="31"/>
        <v>0</v>
      </c>
      <c r="I49" s="61">
        <f t="shared" si="31"/>
        <v>0</v>
      </c>
    </row>
    <row r="50" spans="1:9" x14ac:dyDescent="0.25">
      <c r="A50" s="106">
        <v>3</v>
      </c>
      <c r="B50" s="107"/>
      <c r="C50" s="108"/>
      <c r="D50" s="24" t="s">
        <v>10</v>
      </c>
      <c r="E50" s="8">
        <f>SUM(E51:E53)</f>
        <v>0</v>
      </c>
      <c r="F50" s="8">
        <f t="shared" ref="F50:I50" si="32">SUM(F51:F53)</f>
        <v>0</v>
      </c>
      <c r="G50" s="8">
        <f t="shared" si="32"/>
        <v>0</v>
      </c>
      <c r="H50" s="8">
        <f t="shared" si="32"/>
        <v>0</v>
      </c>
      <c r="I50" s="8">
        <f t="shared" si="32"/>
        <v>0</v>
      </c>
    </row>
    <row r="51" spans="1:9" x14ac:dyDescent="0.25">
      <c r="A51" s="100">
        <v>31</v>
      </c>
      <c r="B51" s="101"/>
      <c r="C51" s="102"/>
      <c r="D51" s="24" t="s">
        <v>11</v>
      </c>
      <c r="E51" s="8"/>
      <c r="F51" s="9"/>
      <c r="G51" s="9"/>
      <c r="H51" s="9">
        <f t="shared" ref="H51:H53" si="33">G51*1.05</f>
        <v>0</v>
      </c>
      <c r="I51" s="10">
        <f t="shared" ref="I51:I53" si="34">G51*1.1</f>
        <v>0</v>
      </c>
    </row>
    <row r="52" spans="1:9" x14ac:dyDescent="0.25">
      <c r="A52" s="100">
        <v>32</v>
      </c>
      <c r="B52" s="101"/>
      <c r="C52" s="102"/>
      <c r="D52" s="24" t="s">
        <v>23</v>
      </c>
      <c r="E52" s="8"/>
      <c r="F52" s="9"/>
      <c r="G52" s="9"/>
      <c r="H52" s="9">
        <f t="shared" si="33"/>
        <v>0</v>
      </c>
      <c r="I52" s="10">
        <f t="shared" si="34"/>
        <v>0</v>
      </c>
    </row>
    <row r="53" spans="1:9" x14ac:dyDescent="0.25">
      <c r="A53" s="100">
        <v>34</v>
      </c>
      <c r="B53" s="101"/>
      <c r="C53" s="102"/>
      <c r="D53" s="24" t="s">
        <v>76</v>
      </c>
      <c r="E53" s="8"/>
      <c r="F53" s="9"/>
      <c r="G53" s="9"/>
      <c r="H53" s="9">
        <f t="shared" si="33"/>
        <v>0</v>
      </c>
      <c r="I53" s="10">
        <f t="shared" si="34"/>
        <v>0</v>
      </c>
    </row>
    <row r="54" spans="1:9" x14ac:dyDescent="0.25">
      <c r="A54" s="103" t="s">
        <v>79</v>
      </c>
      <c r="B54" s="104"/>
      <c r="C54" s="105"/>
      <c r="D54" s="60" t="s">
        <v>103</v>
      </c>
      <c r="E54" s="61">
        <f>E55</f>
        <v>2022.91</v>
      </c>
      <c r="F54" s="61">
        <f t="shared" ref="F54:I54" si="35">F55</f>
        <v>1123.2</v>
      </c>
      <c r="G54" s="61">
        <f t="shared" si="35"/>
        <v>1209.5999999999999</v>
      </c>
      <c r="H54" s="61">
        <f t="shared" si="35"/>
        <v>1270.08</v>
      </c>
      <c r="I54" s="61">
        <f t="shared" si="35"/>
        <v>1330.56</v>
      </c>
    </row>
    <row r="55" spans="1:9" x14ac:dyDescent="0.25">
      <c r="A55" s="106">
        <v>3</v>
      </c>
      <c r="B55" s="107"/>
      <c r="C55" s="108"/>
      <c r="D55" s="24" t="s">
        <v>10</v>
      </c>
      <c r="E55" s="8">
        <f>SUM(E56:E57)</f>
        <v>2022.91</v>
      </c>
      <c r="F55" s="8">
        <f t="shared" ref="F55:I55" si="36">SUM(F56:F57)</f>
        <v>1123.2</v>
      </c>
      <c r="G55" s="8">
        <f t="shared" si="36"/>
        <v>1209.5999999999999</v>
      </c>
      <c r="H55" s="8">
        <f t="shared" si="36"/>
        <v>1270.08</v>
      </c>
      <c r="I55" s="8">
        <f t="shared" si="36"/>
        <v>1330.56</v>
      </c>
    </row>
    <row r="56" spans="1:9" x14ac:dyDescent="0.25">
      <c r="A56" s="100">
        <v>31</v>
      </c>
      <c r="B56" s="101"/>
      <c r="C56" s="102"/>
      <c r="D56" s="24" t="s">
        <v>11</v>
      </c>
      <c r="E56" s="8">
        <v>2022.91</v>
      </c>
      <c r="F56" s="9">
        <v>1123.2</v>
      </c>
      <c r="G56" s="9">
        <v>1209.5999999999999</v>
      </c>
      <c r="H56" s="9">
        <f t="shared" ref="H56:H57" si="37">G56*1.05</f>
        <v>1270.08</v>
      </c>
      <c r="I56" s="10">
        <f t="shared" ref="I56:I57" si="38">G56*1.1</f>
        <v>1330.56</v>
      </c>
    </row>
    <row r="57" spans="1:9" x14ac:dyDescent="0.25">
      <c r="A57" s="100">
        <v>32</v>
      </c>
      <c r="B57" s="101"/>
      <c r="C57" s="102"/>
      <c r="D57" s="24" t="s">
        <v>23</v>
      </c>
      <c r="E57" s="8"/>
      <c r="F57" s="9">
        <v>0</v>
      </c>
      <c r="G57" s="9">
        <v>0</v>
      </c>
      <c r="H57" s="9">
        <f t="shared" si="37"/>
        <v>0</v>
      </c>
      <c r="I57" s="10">
        <f t="shared" si="38"/>
        <v>0</v>
      </c>
    </row>
    <row r="58" spans="1:9" x14ac:dyDescent="0.25">
      <c r="A58" s="103" t="s">
        <v>79</v>
      </c>
      <c r="B58" s="104"/>
      <c r="C58" s="105"/>
      <c r="D58" s="60" t="s">
        <v>81</v>
      </c>
      <c r="E58" s="61">
        <f>E59</f>
        <v>0</v>
      </c>
      <c r="F58" s="61">
        <f t="shared" ref="F58:I58" si="39">F59</f>
        <v>0</v>
      </c>
      <c r="G58" s="61">
        <f t="shared" si="39"/>
        <v>0</v>
      </c>
      <c r="H58" s="61">
        <f t="shared" si="39"/>
        <v>0</v>
      </c>
      <c r="I58" s="61">
        <f t="shared" si="39"/>
        <v>0</v>
      </c>
    </row>
    <row r="59" spans="1:9" x14ac:dyDescent="0.25">
      <c r="A59" s="106">
        <v>3</v>
      </c>
      <c r="B59" s="107"/>
      <c r="C59" s="108"/>
      <c r="D59" s="24" t="s">
        <v>10</v>
      </c>
      <c r="E59" s="8">
        <f>SUM(E60:E61)</f>
        <v>0</v>
      </c>
      <c r="F59" s="8">
        <f t="shared" ref="F59:I59" si="40">SUM(F60:F61)</f>
        <v>0</v>
      </c>
      <c r="G59" s="8">
        <f t="shared" si="40"/>
        <v>0</v>
      </c>
      <c r="H59" s="8">
        <f t="shared" si="40"/>
        <v>0</v>
      </c>
      <c r="I59" s="8">
        <f t="shared" si="40"/>
        <v>0</v>
      </c>
    </row>
    <row r="60" spans="1:9" x14ac:dyDescent="0.25">
      <c r="A60" s="100">
        <v>31</v>
      </c>
      <c r="B60" s="101"/>
      <c r="C60" s="102"/>
      <c r="D60" s="24" t="s">
        <v>11</v>
      </c>
      <c r="E60" s="8"/>
      <c r="F60" s="9"/>
      <c r="G60" s="9"/>
      <c r="H60" s="9">
        <f t="shared" ref="H60:H61" si="41">G60*1.05</f>
        <v>0</v>
      </c>
      <c r="I60" s="10">
        <f t="shared" ref="I60:I61" si="42">G60*1.1</f>
        <v>0</v>
      </c>
    </row>
    <row r="61" spans="1:9" x14ac:dyDescent="0.25">
      <c r="A61" s="100">
        <v>32</v>
      </c>
      <c r="B61" s="101"/>
      <c r="C61" s="102"/>
      <c r="D61" s="24" t="s">
        <v>23</v>
      </c>
      <c r="E61" s="8"/>
      <c r="F61" s="9"/>
      <c r="G61" s="9"/>
      <c r="H61" s="9">
        <f t="shared" si="41"/>
        <v>0</v>
      </c>
      <c r="I61" s="10">
        <f t="shared" si="42"/>
        <v>0</v>
      </c>
    </row>
    <row r="62" spans="1:9" x14ac:dyDescent="0.25">
      <c r="A62" s="109" t="s">
        <v>89</v>
      </c>
      <c r="B62" s="110"/>
      <c r="C62" s="111"/>
      <c r="D62" s="68" t="s">
        <v>85</v>
      </c>
      <c r="E62" s="69">
        <f>E63+E67+E72+E76</f>
        <v>334.33000000000004</v>
      </c>
      <c r="F62" s="69">
        <f t="shared" ref="F62:I62" si="43">F63+F67+F72+F76</f>
        <v>851.2</v>
      </c>
      <c r="G62" s="69">
        <f t="shared" si="43"/>
        <v>1052.8</v>
      </c>
      <c r="H62" s="69">
        <f t="shared" si="43"/>
        <v>1105.44</v>
      </c>
      <c r="I62" s="69">
        <f t="shared" si="43"/>
        <v>1158.0800000000002</v>
      </c>
    </row>
    <row r="63" spans="1:9" x14ac:dyDescent="0.25">
      <c r="A63" s="103" t="s">
        <v>74</v>
      </c>
      <c r="B63" s="104"/>
      <c r="C63" s="105"/>
      <c r="D63" s="60" t="s">
        <v>75</v>
      </c>
      <c r="E63" s="61">
        <f>E64</f>
        <v>0</v>
      </c>
      <c r="F63" s="61">
        <f t="shared" ref="F63:I63" si="44">F64</f>
        <v>0</v>
      </c>
      <c r="G63" s="61">
        <f t="shared" si="44"/>
        <v>0</v>
      </c>
      <c r="H63" s="61">
        <f t="shared" si="44"/>
        <v>0</v>
      </c>
      <c r="I63" s="61">
        <f t="shared" si="44"/>
        <v>0</v>
      </c>
    </row>
    <row r="64" spans="1:9" x14ac:dyDescent="0.25">
      <c r="A64" s="106">
        <v>3</v>
      </c>
      <c r="B64" s="107"/>
      <c r="C64" s="108"/>
      <c r="D64" s="24" t="s">
        <v>10</v>
      </c>
      <c r="E64" s="8">
        <f>SUM(E65:E66)</f>
        <v>0</v>
      </c>
      <c r="F64" s="8">
        <f t="shared" ref="F64:I64" si="45">SUM(F65:F66)</f>
        <v>0</v>
      </c>
      <c r="G64" s="8">
        <f t="shared" si="45"/>
        <v>0</v>
      </c>
      <c r="H64" s="8">
        <f t="shared" si="45"/>
        <v>0</v>
      </c>
      <c r="I64" s="8">
        <f t="shared" si="45"/>
        <v>0</v>
      </c>
    </row>
    <row r="65" spans="1:9" x14ac:dyDescent="0.25">
      <c r="A65" s="100">
        <v>31</v>
      </c>
      <c r="B65" s="101"/>
      <c r="C65" s="102"/>
      <c r="D65" s="24" t="s">
        <v>11</v>
      </c>
      <c r="E65" s="8"/>
      <c r="F65" s="9"/>
      <c r="G65" s="9"/>
      <c r="H65" s="9">
        <f t="shared" ref="H65:H66" si="46">G65*1.05</f>
        <v>0</v>
      </c>
      <c r="I65" s="10">
        <f t="shared" ref="I65:I66" si="47">G65*1.1</f>
        <v>0</v>
      </c>
    </row>
    <row r="66" spans="1:9" x14ac:dyDescent="0.25">
      <c r="A66" s="100">
        <v>32</v>
      </c>
      <c r="B66" s="101"/>
      <c r="C66" s="102"/>
      <c r="D66" s="24" t="s">
        <v>23</v>
      </c>
      <c r="E66" s="8"/>
      <c r="F66" s="9"/>
      <c r="G66" s="9"/>
      <c r="H66" s="9">
        <f t="shared" si="46"/>
        <v>0</v>
      </c>
      <c r="I66" s="10">
        <f t="shared" si="47"/>
        <v>0</v>
      </c>
    </row>
    <row r="67" spans="1:9" ht="25.5" x14ac:dyDescent="0.25">
      <c r="A67" s="103" t="s">
        <v>77</v>
      </c>
      <c r="B67" s="104"/>
      <c r="C67" s="105"/>
      <c r="D67" s="60" t="s">
        <v>78</v>
      </c>
      <c r="E67" s="61">
        <f>E68</f>
        <v>0</v>
      </c>
      <c r="F67" s="61">
        <f t="shared" ref="F67:I67" si="48">F68</f>
        <v>0</v>
      </c>
      <c r="G67" s="61">
        <f t="shared" si="48"/>
        <v>0</v>
      </c>
      <c r="H67" s="61">
        <f t="shared" si="48"/>
        <v>0</v>
      </c>
      <c r="I67" s="61">
        <f t="shared" si="48"/>
        <v>0</v>
      </c>
    </row>
    <row r="68" spans="1:9" x14ac:dyDescent="0.25">
      <c r="A68" s="106">
        <v>3</v>
      </c>
      <c r="B68" s="107"/>
      <c r="C68" s="108"/>
      <c r="D68" s="24" t="s">
        <v>10</v>
      </c>
      <c r="E68" s="8">
        <f>SUM(E69:E71)</f>
        <v>0</v>
      </c>
      <c r="F68" s="8">
        <f t="shared" ref="F68:I68" si="49">SUM(F69:F71)</f>
        <v>0</v>
      </c>
      <c r="G68" s="8">
        <f t="shared" si="49"/>
        <v>0</v>
      </c>
      <c r="H68" s="8">
        <f t="shared" si="49"/>
        <v>0</v>
      </c>
      <c r="I68" s="8">
        <f t="shared" si="49"/>
        <v>0</v>
      </c>
    </row>
    <row r="69" spans="1:9" x14ac:dyDescent="0.25">
      <c r="A69" s="100">
        <v>31</v>
      </c>
      <c r="B69" s="101"/>
      <c r="C69" s="102"/>
      <c r="D69" s="24" t="s">
        <v>11</v>
      </c>
      <c r="E69" s="8"/>
      <c r="F69" s="9"/>
      <c r="G69" s="9"/>
      <c r="H69" s="9">
        <f t="shared" ref="H69:H71" si="50">G69*1.05</f>
        <v>0</v>
      </c>
      <c r="I69" s="10">
        <f t="shared" ref="I69:I71" si="51">G69*1.1</f>
        <v>0</v>
      </c>
    </row>
    <row r="70" spans="1:9" x14ac:dyDescent="0.25">
      <c r="A70" s="100">
        <v>32</v>
      </c>
      <c r="B70" s="101"/>
      <c r="C70" s="102"/>
      <c r="D70" s="24" t="s">
        <v>23</v>
      </c>
      <c r="E70" s="8"/>
      <c r="F70" s="9"/>
      <c r="G70" s="9"/>
      <c r="H70" s="9">
        <f t="shared" si="50"/>
        <v>0</v>
      </c>
      <c r="I70" s="10">
        <f t="shared" si="51"/>
        <v>0</v>
      </c>
    </row>
    <row r="71" spans="1:9" x14ac:dyDescent="0.25">
      <c r="A71" s="100">
        <v>34</v>
      </c>
      <c r="B71" s="101"/>
      <c r="C71" s="102"/>
      <c r="D71" s="24" t="s">
        <v>76</v>
      </c>
      <c r="E71" s="8"/>
      <c r="F71" s="9"/>
      <c r="G71" s="9"/>
      <c r="H71" s="9">
        <f t="shared" si="50"/>
        <v>0</v>
      </c>
      <c r="I71" s="10">
        <f t="shared" si="51"/>
        <v>0</v>
      </c>
    </row>
    <row r="72" spans="1:9" x14ac:dyDescent="0.25">
      <c r="A72" s="103" t="s">
        <v>79</v>
      </c>
      <c r="B72" s="104"/>
      <c r="C72" s="105"/>
      <c r="D72" s="60" t="s">
        <v>104</v>
      </c>
      <c r="E72" s="61">
        <f>E73</f>
        <v>334.33000000000004</v>
      </c>
      <c r="F72" s="61">
        <f t="shared" ref="F72:I72" si="52">F73</f>
        <v>851.2</v>
      </c>
      <c r="G72" s="61">
        <f t="shared" si="52"/>
        <v>1052.8</v>
      </c>
      <c r="H72" s="61">
        <f t="shared" si="52"/>
        <v>1105.44</v>
      </c>
      <c r="I72" s="61">
        <f t="shared" si="52"/>
        <v>1158.0800000000002</v>
      </c>
    </row>
    <row r="73" spans="1:9" x14ac:dyDescent="0.25">
      <c r="A73" s="106">
        <v>3</v>
      </c>
      <c r="B73" s="107"/>
      <c r="C73" s="108"/>
      <c r="D73" s="24" t="s">
        <v>10</v>
      </c>
      <c r="E73" s="8">
        <f t="shared" ref="E73:I73" si="53">SUM(E74:E75)</f>
        <v>334.33000000000004</v>
      </c>
      <c r="F73" s="8">
        <f t="shared" si="53"/>
        <v>851.2</v>
      </c>
      <c r="G73" s="8">
        <f t="shared" si="53"/>
        <v>1052.8</v>
      </c>
      <c r="H73" s="8">
        <f t="shared" si="53"/>
        <v>1105.44</v>
      </c>
      <c r="I73" s="8">
        <f t="shared" si="53"/>
        <v>1158.0800000000002</v>
      </c>
    </row>
    <row r="74" spans="1:9" x14ac:dyDescent="0.25">
      <c r="A74" s="100">
        <v>31</v>
      </c>
      <c r="B74" s="101"/>
      <c r="C74" s="102"/>
      <c r="D74" s="24" t="s">
        <v>11</v>
      </c>
      <c r="E74" s="8">
        <v>0</v>
      </c>
      <c r="F74" s="9"/>
      <c r="G74" s="9"/>
      <c r="H74" s="9">
        <f t="shared" ref="H74:H75" si="54">G74*1.05</f>
        <v>0</v>
      </c>
      <c r="I74" s="10">
        <f t="shared" ref="I74:I75" si="55">G74*1.1</f>
        <v>0</v>
      </c>
    </row>
    <row r="75" spans="1:9" x14ac:dyDescent="0.25">
      <c r="A75" s="100">
        <v>32</v>
      </c>
      <c r="B75" s="101"/>
      <c r="C75" s="102"/>
      <c r="D75" s="24" t="s">
        <v>23</v>
      </c>
      <c r="E75" s="8">
        <v>334.33000000000004</v>
      </c>
      <c r="F75" s="9">
        <v>851.2</v>
      </c>
      <c r="G75" s="9">
        <v>1052.8</v>
      </c>
      <c r="H75" s="9">
        <f t="shared" si="54"/>
        <v>1105.44</v>
      </c>
      <c r="I75" s="10">
        <f t="shared" si="55"/>
        <v>1158.0800000000002</v>
      </c>
    </row>
    <row r="76" spans="1:9" hidden="1" x14ac:dyDescent="0.25">
      <c r="A76" s="103" t="s">
        <v>79</v>
      </c>
      <c r="B76" s="104"/>
      <c r="C76" s="105"/>
      <c r="D76" s="60" t="s">
        <v>103</v>
      </c>
      <c r="E76" s="61">
        <f>E77</f>
        <v>0</v>
      </c>
      <c r="F76" s="61">
        <f t="shared" ref="F76:I76" si="56">F77</f>
        <v>0</v>
      </c>
      <c r="G76" s="61">
        <f t="shared" si="56"/>
        <v>0</v>
      </c>
      <c r="H76" s="61">
        <f t="shared" si="56"/>
        <v>0</v>
      </c>
      <c r="I76" s="61">
        <f t="shared" si="56"/>
        <v>0</v>
      </c>
    </row>
    <row r="77" spans="1:9" hidden="1" x14ac:dyDescent="0.25">
      <c r="A77" s="106">
        <v>3</v>
      </c>
      <c r="B77" s="107"/>
      <c r="C77" s="108"/>
      <c r="D77" s="24" t="s">
        <v>10</v>
      </c>
      <c r="E77" s="8">
        <f>SUM(E78:E79)</f>
        <v>0</v>
      </c>
      <c r="F77" s="8">
        <f t="shared" ref="F77:I77" si="57">SUM(F78:F79)</f>
        <v>0</v>
      </c>
      <c r="G77" s="8">
        <f t="shared" si="57"/>
        <v>0</v>
      </c>
      <c r="H77" s="8">
        <f t="shared" si="57"/>
        <v>0</v>
      </c>
      <c r="I77" s="8">
        <f t="shared" si="57"/>
        <v>0</v>
      </c>
    </row>
    <row r="78" spans="1:9" hidden="1" x14ac:dyDescent="0.25">
      <c r="A78" s="100">
        <v>31</v>
      </c>
      <c r="B78" s="101"/>
      <c r="C78" s="102"/>
      <c r="D78" s="24" t="s">
        <v>11</v>
      </c>
      <c r="E78" s="8"/>
      <c r="F78" s="9"/>
      <c r="G78" s="9"/>
      <c r="H78" s="9"/>
      <c r="I78" s="10"/>
    </row>
    <row r="79" spans="1:9" hidden="1" x14ac:dyDescent="0.25">
      <c r="A79" s="100">
        <v>32</v>
      </c>
      <c r="B79" s="101"/>
      <c r="C79" s="102"/>
      <c r="D79" s="24" t="s">
        <v>23</v>
      </c>
      <c r="E79" s="8"/>
      <c r="F79" s="9"/>
      <c r="G79" s="9"/>
      <c r="H79" s="9"/>
      <c r="I79" s="10"/>
    </row>
    <row r="80" spans="1:9" x14ac:dyDescent="0.25">
      <c r="A80" s="109" t="s">
        <v>90</v>
      </c>
      <c r="B80" s="110"/>
      <c r="C80" s="111"/>
      <c r="D80" s="68" t="s">
        <v>86</v>
      </c>
      <c r="E80" s="69">
        <f>E81+E85+E90+E94</f>
        <v>22619.069999999992</v>
      </c>
      <c r="F80" s="69">
        <f t="shared" ref="F80:I80" si="58">F81+F85+F90+F94</f>
        <v>32115.599999999999</v>
      </c>
      <c r="G80" s="69">
        <f t="shared" si="58"/>
        <v>33400.959999999999</v>
      </c>
      <c r="H80" s="69">
        <f t="shared" si="58"/>
        <v>35071.008000000002</v>
      </c>
      <c r="I80" s="69">
        <f t="shared" si="58"/>
        <v>36741.056000000004</v>
      </c>
    </row>
    <row r="81" spans="1:9" x14ac:dyDescent="0.25">
      <c r="A81" s="103" t="s">
        <v>74</v>
      </c>
      <c r="B81" s="104"/>
      <c r="C81" s="105"/>
      <c r="D81" s="60" t="s">
        <v>75</v>
      </c>
      <c r="E81" s="61">
        <f>E82</f>
        <v>0</v>
      </c>
      <c r="F81" s="61">
        <f t="shared" ref="F81:I81" si="59">F82</f>
        <v>0</v>
      </c>
      <c r="G81" s="61">
        <f t="shared" si="59"/>
        <v>0</v>
      </c>
      <c r="H81" s="61">
        <f t="shared" si="59"/>
        <v>0</v>
      </c>
      <c r="I81" s="61">
        <f t="shared" si="59"/>
        <v>0</v>
      </c>
    </row>
    <row r="82" spans="1:9" x14ac:dyDescent="0.25">
      <c r="A82" s="106">
        <v>3</v>
      </c>
      <c r="B82" s="107"/>
      <c r="C82" s="108"/>
      <c r="D82" s="24" t="s">
        <v>10</v>
      </c>
      <c r="E82" s="8">
        <f>SUM(E83:E84)</f>
        <v>0</v>
      </c>
      <c r="F82" s="8">
        <f t="shared" ref="F82:I82" si="60">SUM(F83:F84)</f>
        <v>0</v>
      </c>
      <c r="G82" s="8">
        <f t="shared" si="60"/>
        <v>0</v>
      </c>
      <c r="H82" s="8">
        <f t="shared" si="60"/>
        <v>0</v>
      </c>
      <c r="I82" s="8">
        <f t="shared" si="60"/>
        <v>0</v>
      </c>
    </row>
    <row r="83" spans="1:9" x14ac:dyDescent="0.25">
      <c r="A83" s="100">
        <v>31</v>
      </c>
      <c r="B83" s="101"/>
      <c r="C83" s="102"/>
      <c r="D83" s="24" t="s">
        <v>11</v>
      </c>
      <c r="E83" s="8"/>
      <c r="F83" s="9"/>
      <c r="G83" s="9"/>
      <c r="H83" s="9">
        <f t="shared" ref="H83:H84" si="61">G83*1.05</f>
        <v>0</v>
      </c>
      <c r="I83" s="10">
        <f t="shared" ref="I83:I84" si="62">G83*1.1</f>
        <v>0</v>
      </c>
    </row>
    <row r="84" spans="1:9" x14ac:dyDescent="0.25">
      <c r="A84" s="100">
        <v>32</v>
      </c>
      <c r="B84" s="101"/>
      <c r="C84" s="102"/>
      <c r="D84" s="24" t="s">
        <v>23</v>
      </c>
      <c r="E84" s="8"/>
      <c r="F84" s="9"/>
      <c r="G84" s="9"/>
      <c r="H84" s="9">
        <f t="shared" si="61"/>
        <v>0</v>
      </c>
      <c r="I84" s="10">
        <f t="shared" si="62"/>
        <v>0</v>
      </c>
    </row>
    <row r="85" spans="1:9" ht="25.5" x14ac:dyDescent="0.25">
      <c r="A85" s="103" t="s">
        <v>77</v>
      </c>
      <c r="B85" s="104"/>
      <c r="C85" s="105"/>
      <c r="D85" s="60" t="s">
        <v>78</v>
      </c>
      <c r="E85" s="61">
        <f>E86</f>
        <v>0</v>
      </c>
      <c r="F85" s="61">
        <f t="shared" ref="F85:I85" si="63">F86</f>
        <v>0</v>
      </c>
      <c r="G85" s="61">
        <f t="shared" si="63"/>
        <v>0</v>
      </c>
      <c r="H85" s="61">
        <f t="shared" si="63"/>
        <v>0</v>
      </c>
      <c r="I85" s="61">
        <f t="shared" si="63"/>
        <v>0</v>
      </c>
    </row>
    <row r="86" spans="1:9" x14ac:dyDescent="0.25">
      <c r="A86" s="106">
        <v>3</v>
      </c>
      <c r="B86" s="107"/>
      <c r="C86" s="108"/>
      <c r="D86" s="24" t="s">
        <v>10</v>
      </c>
      <c r="E86" s="8">
        <f>SUM(E87:E89)</f>
        <v>0</v>
      </c>
      <c r="F86" s="8">
        <f t="shared" ref="F86:I86" si="64">SUM(F87:F89)</f>
        <v>0</v>
      </c>
      <c r="G86" s="8">
        <f t="shared" si="64"/>
        <v>0</v>
      </c>
      <c r="H86" s="8">
        <f t="shared" si="64"/>
        <v>0</v>
      </c>
      <c r="I86" s="8">
        <f t="shared" si="64"/>
        <v>0</v>
      </c>
    </row>
    <row r="87" spans="1:9" x14ac:dyDescent="0.25">
      <c r="A87" s="100">
        <v>31</v>
      </c>
      <c r="B87" s="101"/>
      <c r="C87" s="102"/>
      <c r="D87" s="24" t="s">
        <v>11</v>
      </c>
      <c r="E87" s="8"/>
      <c r="F87" s="9"/>
      <c r="G87" s="9"/>
      <c r="H87" s="9">
        <f t="shared" ref="H87:H89" si="65">G87*1.05</f>
        <v>0</v>
      </c>
      <c r="I87" s="10">
        <f t="shared" ref="I87:I89" si="66">G87*1.1</f>
        <v>0</v>
      </c>
    </row>
    <row r="88" spans="1:9" x14ac:dyDescent="0.25">
      <c r="A88" s="100">
        <v>32</v>
      </c>
      <c r="B88" s="101"/>
      <c r="C88" s="102"/>
      <c r="D88" s="24" t="s">
        <v>23</v>
      </c>
      <c r="E88" s="8"/>
      <c r="F88" s="9"/>
      <c r="G88" s="9"/>
      <c r="H88" s="9">
        <f t="shared" si="65"/>
        <v>0</v>
      </c>
      <c r="I88" s="10">
        <f t="shared" si="66"/>
        <v>0</v>
      </c>
    </row>
    <row r="89" spans="1:9" x14ac:dyDescent="0.25">
      <c r="A89" s="100">
        <v>34</v>
      </c>
      <c r="B89" s="101"/>
      <c r="C89" s="102"/>
      <c r="D89" s="24" t="s">
        <v>76</v>
      </c>
      <c r="E89" s="8"/>
      <c r="F89" s="9"/>
      <c r="G89" s="9"/>
      <c r="H89" s="9">
        <f t="shared" si="65"/>
        <v>0</v>
      </c>
      <c r="I89" s="10">
        <f t="shared" si="66"/>
        <v>0</v>
      </c>
    </row>
    <row r="90" spans="1:9" x14ac:dyDescent="0.25">
      <c r="A90" s="103" t="s">
        <v>79</v>
      </c>
      <c r="B90" s="104"/>
      <c r="C90" s="105"/>
      <c r="D90" s="60" t="s">
        <v>104</v>
      </c>
      <c r="E90" s="61">
        <f>E91</f>
        <v>22619.069999999992</v>
      </c>
      <c r="F90" s="61">
        <f t="shared" ref="F90:I90" si="67">F91</f>
        <v>32115.599999999999</v>
      </c>
      <c r="G90" s="61">
        <f t="shared" si="67"/>
        <v>33400.959999999999</v>
      </c>
      <c r="H90" s="61">
        <f t="shared" si="67"/>
        <v>35071.008000000002</v>
      </c>
      <c r="I90" s="61">
        <f t="shared" si="67"/>
        <v>36741.056000000004</v>
      </c>
    </row>
    <row r="91" spans="1:9" x14ac:dyDescent="0.25">
      <c r="A91" s="106">
        <v>3</v>
      </c>
      <c r="B91" s="107"/>
      <c r="C91" s="108"/>
      <c r="D91" s="24" t="s">
        <v>10</v>
      </c>
      <c r="E91" s="8">
        <f t="shared" ref="E91:I91" si="68">SUM(E92:E93)</f>
        <v>22619.069999999992</v>
      </c>
      <c r="F91" s="8">
        <f t="shared" si="68"/>
        <v>32115.599999999999</v>
      </c>
      <c r="G91" s="8">
        <f t="shared" si="68"/>
        <v>33400.959999999999</v>
      </c>
      <c r="H91" s="8">
        <f t="shared" si="68"/>
        <v>35071.008000000002</v>
      </c>
      <c r="I91" s="8">
        <f t="shared" si="68"/>
        <v>36741.056000000004</v>
      </c>
    </row>
    <row r="92" spans="1:9" x14ac:dyDescent="0.25">
      <c r="A92" s="100">
        <v>31</v>
      </c>
      <c r="B92" s="101"/>
      <c r="C92" s="102"/>
      <c r="D92" s="24" t="s">
        <v>11</v>
      </c>
      <c r="E92" s="8">
        <v>18908.649999999994</v>
      </c>
      <c r="F92" s="9">
        <v>26009.279999999999</v>
      </c>
      <c r="G92" s="9">
        <v>25331.200000000001</v>
      </c>
      <c r="H92" s="9">
        <f t="shared" ref="H92:H93" si="69">G92*1.05</f>
        <v>26597.760000000002</v>
      </c>
      <c r="I92" s="10">
        <f t="shared" ref="I92:I93" si="70">G92*1.1</f>
        <v>27864.320000000003</v>
      </c>
    </row>
    <row r="93" spans="1:9" x14ac:dyDescent="0.25">
      <c r="A93" s="100">
        <v>32</v>
      </c>
      <c r="B93" s="101"/>
      <c r="C93" s="102"/>
      <c r="D93" s="24" t="s">
        <v>23</v>
      </c>
      <c r="E93" s="8">
        <v>3710.4199999999996</v>
      </c>
      <c r="F93" s="9">
        <v>6106.32</v>
      </c>
      <c r="G93" s="9">
        <v>8069.76</v>
      </c>
      <c r="H93" s="9">
        <f t="shared" si="69"/>
        <v>8473.2480000000014</v>
      </c>
      <c r="I93" s="10">
        <f t="shared" si="70"/>
        <v>8876.7360000000008</v>
      </c>
    </row>
    <row r="94" spans="1:9" hidden="1" x14ac:dyDescent="0.25">
      <c r="A94" s="103" t="s">
        <v>79</v>
      </c>
      <c r="B94" s="104"/>
      <c r="C94" s="105"/>
      <c r="D94" s="60" t="s">
        <v>103</v>
      </c>
      <c r="E94" s="61">
        <f>E95</f>
        <v>0</v>
      </c>
      <c r="F94" s="61">
        <f t="shared" ref="F94:I94" si="71">F95</f>
        <v>0</v>
      </c>
      <c r="G94" s="61">
        <f t="shared" si="71"/>
        <v>0</v>
      </c>
      <c r="H94" s="61">
        <f t="shared" si="71"/>
        <v>0</v>
      </c>
      <c r="I94" s="61">
        <f t="shared" si="71"/>
        <v>0</v>
      </c>
    </row>
    <row r="95" spans="1:9" hidden="1" x14ac:dyDescent="0.25">
      <c r="A95" s="106">
        <v>3</v>
      </c>
      <c r="B95" s="107"/>
      <c r="C95" s="108"/>
      <c r="D95" s="24" t="s">
        <v>10</v>
      </c>
      <c r="E95" s="8">
        <f>SUM(E96:E97)</f>
        <v>0</v>
      </c>
      <c r="F95" s="8">
        <f t="shared" ref="F95:I95" si="72">SUM(F96:F97)</f>
        <v>0</v>
      </c>
      <c r="G95" s="8">
        <f t="shared" si="72"/>
        <v>0</v>
      </c>
      <c r="H95" s="8">
        <f t="shared" si="72"/>
        <v>0</v>
      </c>
      <c r="I95" s="8">
        <f t="shared" si="72"/>
        <v>0</v>
      </c>
    </row>
    <row r="96" spans="1:9" hidden="1" x14ac:dyDescent="0.25">
      <c r="A96" s="100">
        <v>31</v>
      </c>
      <c r="B96" s="101"/>
      <c r="C96" s="102"/>
      <c r="D96" s="24" t="s">
        <v>11</v>
      </c>
      <c r="E96" s="8"/>
      <c r="F96" s="9"/>
      <c r="G96" s="9"/>
      <c r="H96" s="9"/>
      <c r="I96" s="10"/>
    </row>
    <row r="97" spans="1:9" hidden="1" x14ac:dyDescent="0.25">
      <c r="A97" s="100">
        <v>32</v>
      </c>
      <c r="B97" s="101"/>
      <c r="C97" s="102"/>
      <c r="D97" s="24" t="s">
        <v>23</v>
      </c>
      <c r="E97" s="8"/>
      <c r="F97" s="9">
        <v>0</v>
      </c>
      <c r="G97" s="9"/>
      <c r="H97" s="9"/>
      <c r="I97" s="10"/>
    </row>
    <row r="98" spans="1:9" s="64" customFormat="1" x14ac:dyDescent="0.25">
      <c r="A98" s="112" t="s">
        <v>91</v>
      </c>
      <c r="B98" s="113"/>
      <c r="C98" s="114"/>
      <c r="D98" s="58" t="s">
        <v>92</v>
      </c>
      <c r="E98" s="67">
        <f>E99</f>
        <v>1096.18</v>
      </c>
      <c r="F98" s="67">
        <f t="shared" ref="F98:I98" si="73">F99</f>
        <v>11622.8</v>
      </c>
      <c r="G98" s="67">
        <f t="shared" si="73"/>
        <v>6563</v>
      </c>
      <c r="H98" s="67">
        <f t="shared" si="73"/>
        <v>6891.1500000000005</v>
      </c>
      <c r="I98" s="67">
        <f t="shared" si="73"/>
        <v>7219.3</v>
      </c>
    </row>
    <row r="99" spans="1:9" s="64" customFormat="1" ht="14.25" customHeight="1" x14ac:dyDescent="0.25">
      <c r="A99" s="118" t="s">
        <v>93</v>
      </c>
      <c r="B99" s="119"/>
      <c r="C99" s="120"/>
      <c r="D99" s="57" t="s">
        <v>94</v>
      </c>
      <c r="E99" s="66">
        <f t="shared" ref="E99:I99" si="74">E100+E103+E106+E109</f>
        <v>1096.18</v>
      </c>
      <c r="F99" s="66">
        <f t="shared" si="74"/>
        <v>11622.8</v>
      </c>
      <c r="G99" s="66">
        <f t="shared" si="74"/>
        <v>6563</v>
      </c>
      <c r="H99" s="66">
        <f t="shared" si="74"/>
        <v>6891.1500000000005</v>
      </c>
      <c r="I99" s="66">
        <f t="shared" si="74"/>
        <v>7219.3</v>
      </c>
    </row>
    <row r="100" spans="1:9" x14ac:dyDescent="0.25">
      <c r="A100" s="103" t="s">
        <v>74</v>
      </c>
      <c r="B100" s="104"/>
      <c r="C100" s="105"/>
      <c r="D100" s="60" t="s">
        <v>75</v>
      </c>
      <c r="E100" s="61">
        <f>E101</f>
        <v>0</v>
      </c>
      <c r="F100" s="61">
        <f t="shared" ref="F100:I101" si="75">F101</f>
        <v>8000</v>
      </c>
      <c r="G100" s="61">
        <f t="shared" si="75"/>
        <v>0</v>
      </c>
      <c r="H100" s="61">
        <f t="shared" si="75"/>
        <v>0</v>
      </c>
      <c r="I100" s="61">
        <f t="shared" si="75"/>
        <v>0</v>
      </c>
    </row>
    <row r="101" spans="1:9" ht="25.5" x14ac:dyDescent="0.25">
      <c r="A101" s="106">
        <v>4</v>
      </c>
      <c r="B101" s="107"/>
      <c r="C101" s="108"/>
      <c r="D101" s="24" t="s">
        <v>12</v>
      </c>
      <c r="E101" s="8">
        <v>0</v>
      </c>
      <c r="F101" s="8">
        <v>8000</v>
      </c>
      <c r="G101" s="8">
        <v>0</v>
      </c>
      <c r="H101" s="8">
        <f t="shared" si="75"/>
        <v>0</v>
      </c>
      <c r="I101" s="8">
        <f t="shared" si="75"/>
        <v>0</v>
      </c>
    </row>
    <row r="102" spans="1:9" ht="25.5" x14ac:dyDescent="0.25">
      <c r="A102" s="100">
        <v>42</v>
      </c>
      <c r="B102" s="101"/>
      <c r="C102" s="102"/>
      <c r="D102" s="24" t="s">
        <v>31</v>
      </c>
      <c r="E102" s="8">
        <v>0</v>
      </c>
      <c r="F102" s="9">
        <v>8000</v>
      </c>
      <c r="G102" s="9">
        <v>0</v>
      </c>
      <c r="H102" s="9">
        <f>G102*1.05</f>
        <v>0</v>
      </c>
      <c r="I102" s="10">
        <f>G102*1.1</f>
        <v>0</v>
      </c>
    </row>
    <row r="103" spans="1:9" ht="25.5" x14ac:dyDescent="0.25">
      <c r="A103" s="103" t="s">
        <v>77</v>
      </c>
      <c r="B103" s="104"/>
      <c r="C103" s="105"/>
      <c r="D103" s="60" t="s">
        <v>78</v>
      </c>
      <c r="E103" s="61">
        <f>E104</f>
        <v>1096.18</v>
      </c>
      <c r="F103" s="61">
        <f t="shared" ref="E103:I104" si="76">F104</f>
        <v>3622.8</v>
      </c>
      <c r="G103" s="61">
        <f t="shared" si="76"/>
        <v>6563</v>
      </c>
      <c r="H103" s="61">
        <f t="shared" si="76"/>
        <v>6891.1500000000005</v>
      </c>
      <c r="I103" s="61">
        <f t="shared" si="76"/>
        <v>7219.3</v>
      </c>
    </row>
    <row r="104" spans="1:9" ht="25.5" x14ac:dyDescent="0.25">
      <c r="A104" s="106">
        <v>4</v>
      </c>
      <c r="B104" s="107"/>
      <c r="C104" s="108"/>
      <c r="D104" s="24" t="s">
        <v>12</v>
      </c>
      <c r="E104" s="8">
        <f t="shared" si="76"/>
        <v>1096.18</v>
      </c>
      <c r="F104" s="8">
        <f t="shared" si="76"/>
        <v>3622.8</v>
      </c>
      <c r="G104" s="8">
        <f t="shared" si="76"/>
        <v>6563</v>
      </c>
      <c r="H104" s="8">
        <f t="shared" si="76"/>
        <v>6891.1500000000005</v>
      </c>
      <c r="I104" s="8">
        <f t="shared" si="76"/>
        <v>7219.3</v>
      </c>
    </row>
    <row r="105" spans="1:9" ht="25.5" x14ac:dyDescent="0.25">
      <c r="A105" s="100">
        <v>42</v>
      </c>
      <c r="B105" s="101"/>
      <c r="C105" s="102"/>
      <c r="D105" s="24" t="s">
        <v>31</v>
      </c>
      <c r="E105" s="8">
        <v>1096.18</v>
      </c>
      <c r="F105" s="9">
        <v>3622.8</v>
      </c>
      <c r="G105" s="9">
        <v>6563</v>
      </c>
      <c r="H105" s="9">
        <f>G105*1.05</f>
        <v>6891.1500000000005</v>
      </c>
      <c r="I105" s="10">
        <f>G105*1.1</f>
        <v>7219.3</v>
      </c>
    </row>
    <row r="106" spans="1:9" x14ac:dyDescent="0.25">
      <c r="A106" s="103" t="s">
        <v>79</v>
      </c>
      <c r="B106" s="104"/>
      <c r="C106" s="105"/>
      <c r="D106" s="60" t="s">
        <v>81</v>
      </c>
      <c r="E106" s="61">
        <f>E107</f>
        <v>0</v>
      </c>
      <c r="F106" s="61">
        <f t="shared" ref="F106:I107" si="77">F107</f>
        <v>0</v>
      </c>
      <c r="G106" s="61">
        <f t="shared" si="77"/>
        <v>0</v>
      </c>
      <c r="H106" s="61">
        <f t="shared" si="77"/>
        <v>0</v>
      </c>
      <c r="I106" s="61">
        <f t="shared" si="77"/>
        <v>0</v>
      </c>
    </row>
    <row r="107" spans="1:9" ht="25.5" x14ac:dyDescent="0.25">
      <c r="A107" s="106">
        <v>4</v>
      </c>
      <c r="B107" s="107"/>
      <c r="C107" s="108"/>
      <c r="D107" s="24" t="s">
        <v>12</v>
      </c>
      <c r="E107" s="8">
        <v>0</v>
      </c>
      <c r="F107" s="8">
        <f t="shared" si="77"/>
        <v>0</v>
      </c>
      <c r="G107" s="8">
        <f t="shared" si="77"/>
        <v>0</v>
      </c>
      <c r="H107" s="8">
        <f t="shared" si="77"/>
        <v>0</v>
      </c>
      <c r="I107" s="8">
        <f t="shared" si="77"/>
        <v>0</v>
      </c>
    </row>
    <row r="108" spans="1:9" ht="25.5" x14ac:dyDescent="0.25">
      <c r="A108" s="100">
        <v>42</v>
      </c>
      <c r="B108" s="101"/>
      <c r="C108" s="102"/>
      <c r="D108" s="24" t="s">
        <v>31</v>
      </c>
      <c r="E108" s="8">
        <v>0</v>
      </c>
      <c r="F108" s="9"/>
      <c r="G108" s="9"/>
      <c r="H108" s="9"/>
      <c r="I108" s="10">
        <f>G108*1.1</f>
        <v>0</v>
      </c>
    </row>
    <row r="109" spans="1:9" x14ac:dyDescent="0.25">
      <c r="A109" s="103" t="s">
        <v>79</v>
      </c>
      <c r="B109" s="104"/>
      <c r="C109" s="105"/>
      <c r="D109" s="60" t="s">
        <v>95</v>
      </c>
      <c r="E109" s="61">
        <f>E110</f>
        <v>0</v>
      </c>
      <c r="F109" s="61">
        <f t="shared" ref="F109:I110" si="78">F110</f>
        <v>0</v>
      </c>
      <c r="G109" s="61">
        <f t="shared" si="78"/>
        <v>0</v>
      </c>
      <c r="H109" s="61">
        <f t="shared" si="78"/>
        <v>0</v>
      </c>
      <c r="I109" s="61">
        <f t="shared" si="78"/>
        <v>0</v>
      </c>
    </row>
    <row r="110" spans="1:9" ht="25.5" x14ac:dyDescent="0.25">
      <c r="A110" s="106">
        <v>4</v>
      </c>
      <c r="B110" s="107"/>
      <c r="C110" s="108"/>
      <c r="D110" s="24" t="s">
        <v>12</v>
      </c>
      <c r="E110" s="8">
        <v>0</v>
      </c>
      <c r="F110" s="8">
        <f t="shared" si="78"/>
        <v>0</v>
      </c>
      <c r="G110" s="8">
        <f t="shared" si="78"/>
        <v>0</v>
      </c>
      <c r="H110" s="8">
        <f t="shared" si="78"/>
        <v>0</v>
      </c>
      <c r="I110" s="8">
        <f t="shared" si="78"/>
        <v>0</v>
      </c>
    </row>
    <row r="111" spans="1:9" ht="25.5" x14ac:dyDescent="0.25">
      <c r="A111" s="100">
        <v>42</v>
      </c>
      <c r="B111" s="101"/>
      <c r="C111" s="102"/>
      <c r="D111" s="24" t="s">
        <v>31</v>
      </c>
      <c r="E111" s="8">
        <v>0</v>
      </c>
      <c r="F111" s="9"/>
      <c r="G111" s="9"/>
      <c r="H111" s="9"/>
      <c r="I111" s="10">
        <f>G111*1.1</f>
        <v>0</v>
      </c>
    </row>
    <row r="113" spans="5:7" x14ac:dyDescent="0.25">
      <c r="E113" s="73">
        <f>E98+E6</f>
        <v>527789.9580000001</v>
      </c>
      <c r="F113" s="73">
        <f>F98+F6</f>
        <v>723704.0199999999</v>
      </c>
      <c r="G113" s="73">
        <f>G98+G6</f>
        <v>875640.29</v>
      </c>
    </row>
  </sheetData>
  <mergeCells count="109">
    <mergeCell ref="A22:C22"/>
    <mergeCell ref="A23:C23"/>
    <mergeCell ref="A104:C104"/>
    <mergeCell ref="A105:C105"/>
    <mergeCell ref="A98:C98"/>
    <mergeCell ref="A99:C99"/>
    <mergeCell ref="A100:C100"/>
    <mergeCell ref="A101:C101"/>
    <mergeCell ref="A103:C103"/>
    <mergeCell ref="A29:C29"/>
    <mergeCell ref="A30:C30"/>
    <mergeCell ref="A31:C31"/>
    <mergeCell ref="A32:C32"/>
    <mergeCell ref="A33:C33"/>
    <mergeCell ref="A24:C24"/>
    <mergeCell ref="A25:C25"/>
    <mergeCell ref="A26:C26"/>
    <mergeCell ref="A27:C27"/>
    <mergeCell ref="A28:C28"/>
    <mergeCell ref="A39:C39"/>
    <mergeCell ref="A40:C40"/>
    <mergeCell ref="A41:C41"/>
    <mergeCell ref="A42:C42"/>
    <mergeCell ref="A43:C43"/>
    <mergeCell ref="A13:C13"/>
    <mergeCell ref="A14:C14"/>
    <mergeCell ref="A15:C15"/>
    <mergeCell ref="A17:C17"/>
    <mergeCell ref="A16:C16"/>
    <mergeCell ref="A18:C18"/>
    <mergeCell ref="A19:C19"/>
    <mergeCell ref="A20:C20"/>
    <mergeCell ref="A21:C21"/>
    <mergeCell ref="A6:C6"/>
    <mergeCell ref="A7:C7"/>
    <mergeCell ref="A1:I1"/>
    <mergeCell ref="A3:I3"/>
    <mergeCell ref="A5:C5"/>
    <mergeCell ref="A8:C8"/>
    <mergeCell ref="A9:C9"/>
    <mergeCell ref="A11:C11"/>
    <mergeCell ref="A10:C10"/>
    <mergeCell ref="A34:C34"/>
    <mergeCell ref="A35:C35"/>
    <mergeCell ref="A36:C36"/>
    <mergeCell ref="A37:C37"/>
    <mergeCell ref="A38:C38"/>
    <mergeCell ref="A49:C49"/>
    <mergeCell ref="A50:C50"/>
    <mergeCell ref="A51:C51"/>
    <mergeCell ref="A52:C52"/>
    <mergeCell ref="A53:C53"/>
    <mergeCell ref="A44:C44"/>
    <mergeCell ref="A45:C45"/>
    <mergeCell ref="A46:C46"/>
    <mergeCell ref="A47:C47"/>
    <mergeCell ref="A48:C48"/>
    <mergeCell ref="A59:C59"/>
    <mergeCell ref="A60:C60"/>
    <mergeCell ref="A61:C61"/>
    <mergeCell ref="A64:C64"/>
    <mergeCell ref="A65:C65"/>
    <mergeCell ref="A66:C66"/>
    <mergeCell ref="A67:C67"/>
    <mergeCell ref="A68:C68"/>
    <mergeCell ref="A79:C79"/>
    <mergeCell ref="A62:C62"/>
    <mergeCell ref="A63:C63"/>
    <mergeCell ref="A54:C54"/>
    <mergeCell ref="A55:C55"/>
    <mergeCell ref="A56:C56"/>
    <mergeCell ref="A57:C57"/>
    <mergeCell ref="A58:C58"/>
    <mergeCell ref="A69:C69"/>
    <mergeCell ref="A70:C70"/>
    <mergeCell ref="A82:C82"/>
    <mergeCell ref="A83:C83"/>
    <mergeCell ref="A74:C74"/>
    <mergeCell ref="A75:C75"/>
    <mergeCell ref="A76:C76"/>
    <mergeCell ref="A77:C77"/>
    <mergeCell ref="A78:C78"/>
    <mergeCell ref="A71:C71"/>
    <mergeCell ref="A72:C72"/>
    <mergeCell ref="A73:C73"/>
    <mergeCell ref="A12:C12"/>
    <mergeCell ref="A111:C111"/>
    <mergeCell ref="A106:C106"/>
    <mergeCell ref="A107:C107"/>
    <mergeCell ref="A108:C108"/>
    <mergeCell ref="A109:C109"/>
    <mergeCell ref="A110:C110"/>
    <mergeCell ref="A94:C94"/>
    <mergeCell ref="A95:C95"/>
    <mergeCell ref="A96:C96"/>
    <mergeCell ref="A97:C97"/>
    <mergeCell ref="A102:C102"/>
    <mergeCell ref="A89:C89"/>
    <mergeCell ref="A90:C90"/>
    <mergeCell ref="A91:C91"/>
    <mergeCell ref="A92:C92"/>
    <mergeCell ref="A93:C93"/>
    <mergeCell ref="A84:C84"/>
    <mergeCell ref="A85:C85"/>
    <mergeCell ref="A86:C86"/>
    <mergeCell ref="A87:C87"/>
    <mergeCell ref="A88:C88"/>
    <mergeCell ref="A80:C80"/>
    <mergeCell ref="A81:C81"/>
  </mergeCells>
  <pageMargins left="0.7" right="0.7" top="0.75" bottom="0.75" header="0.3" footer="0.3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SAŽETAK</vt:lpstr>
      <vt:lpstr> Račun prihoda i rashoda</vt:lpstr>
      <vt:lpstr>Prihodi i rashodi po izvorima</vt:lpstr>
      <vt:lpstr>Rashodi prema funkcijskoj kl</vt:lpstr>
      <vt:lpstr>Račun financiranja</vt:lpstr>
      <vt:lpstr>Račun financiranja po izvorima</vt:lpstr>
      <vt:lpstr>POSEBNI DIO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Korisnik</cp:lastModifiedBy>
  <cp:lastPrinted>2024-12-08T22:13:59Z</cp:lastPrinted>
  <dcterms:created xsi:type="dcterms:W3CDTF">2022-08-12T12:51:27Z</dcterms:created>
  <dcterms:modified xsi:type="dcterms:W3CDTF">2024-12-08T22:14:10Z</dcterms:modified>
</cp:coreProperties>
</file>