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Dropbox\SILVIJA\ORIOVAC VRTIĆ\2025\Izvršenje financijskog plana 2024\"/>
    </mc:Choice>
  </mc:AlternateContent>
  <xr:revisionPtr revIDLastSave="0" documentId="13_ncr:1_{90A2903D-DF1D-4F0C-9409-149EE516E5BA}" xr6:coauthVersionLast="47" xr6:coauthVersionMax="47" xr10:uidLastSave="{00000000-0000-0000-0000-000000000000}"/>
  <bookViews>
    <workbookView xWindow="-120" yWindow="-120" windowWidth="29040" windowHeight="15840" tabRatio="949" firstSheet="4" activeTab="6" xr2:uid="{00000000-000D-0000-FFFF-FFFF00000000}"/>
  </bookViews>
  <sheets>
    <sheet name="SAŽETAK" sheetId="1" r:id="rId1"/>
    <sheet name=" Račun prihoda i rashoda" sheetId="3" r:id="rId2"/>
    <sheet name="Rashodi i prihodi prema izvoru" sheetId="8" r:id="rId3"/>
    <sheet name="Rashodi prema funkcijskoj k " sheetId="11" r:id="rId4"/>
    <sheet name="Račun financiranja " sheetId="9" r:id="rId5"/>
    <sheet name="Račun fin prema izvorima f" sheetId="10" r:id="rId6"/>
    <sheet name="Programska klasifikacija" sheetId="7" r:id="rId7"/>
    <sheet name="Sheet1" sheetId="12" r:id="rId8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1" i="7" l="1"/>
  <c r="I22" i="3"/>
  <c r="G8" i="7"/>
  <c r="Q16" i="7" l="1"/>
  <c r="G241" i="7"/>
  <c r="F241" i="7"/>
  <c r="G235" i="7"/>
  <c r="G234" i="7" s="1"/>
  <c r="F235" i="7"/>
  <c r="F234" i="7" s="1"/>
  <c r="R283" i="7"/>
  <c r="Q283" i="7"/>
  <c r="G202" i="7"/>
  <c r="F202" i="7"/>
  <c r="G59" i="7"/>
  <c r="F59" i="7"/>
  <c r="Q366" i="7" l="1"/>
  <c r="R366" i="7"/>
  <c r="Q362" i="7"/>
  <c r="R238" i="7"/>
  <c r="Q238" i="7"/>
  <c r="R233" i="7"/>
  <c r="Q110" i="7"/>
  <c r="Q104" i="7"/>
  <c r="R64" i="7"/>
  <c r="Q64" i="7"/>
  <c r="G72" i="3"/>
  <c r="H56" i="3"/>
  <c r="I56" i="3"/>
  <c r="G56" i="3"/>
  <c r="G66" i="3"/>
  <c r="K73" i="3" l="1"/>
  <c r="J73" i="3"/>
  <c r="I72" i="3"/>
  <c r="J72" i="3" s="1"/>
  <c r="H72" i="3"/>
  <c r="I75" i="3"/>
  <c r="K72" i="3" l="1"/>
  <c r="F92" i="7"/>
  <c r="G364" i="7" l="1"/>
  <c r="F364" i="7"/>
  <c r="F360" i="7"/>
  <c r="F359" i="7" l="1"/>
  <c r="I48" i="3"/>
  <c r="I43" i="3"/>
  <c r="H43" i="3"/>
  <c r="H48" i="3"/>
  <c r="K79" i="3"/>
  <c r="J79" i="3"/>
  <c r="I78" i="3"/>
  <c r="H78" i="3"/>
  <c r="H77" i="3" s="1"/>
  <c r="G78" i="3"/>
  <c r="G77" i="3" s="1"/>
  <c r="J37" i="3"/>
  <c r="K78" i="3" l="1"/>
  <c r="I77" i="3"/>
  <c r="J77" i="3" s="1"/>
  <c r="J78" i="3"/>
  <c r="K77" i="3" l="1"/>
  <c r="H373" i="7"/>
  <c r="G372" i="7"/>
  <c r="G371" i="7" s="1"/>
  <c r="F372" i="7"/>
  <c r="F371" i="7" s="1"/>
  <c r="H363" i="7"/>
  <c r="H362" i="7"/>
  <c r="H361" i="7"/>
  <c r="G360" i="7"/>
  <c r="G359" i="7" s="1"/>
  <c r="H109" i="7"/>
  <c r="H110" i="7"/>
  <c r="H111" i="7"/>
  <c r="H112" i="7"/>
  <c r="H113" i="7"/>
  <c r="G308" i="7"/>
  <c r="F308" i="7"/>
  <c r="H99" i="7"/>
  <c r="H98" i="7"/>
  <c r="H97" i="7"/>
  <c r="G96" i="7"/>
  <c r="F96" i="7"/>
  <c r="F91" i="7" s="1"/>
  <c r="G92" i="7"/>
  <c r="H21" i="7"/>
  <c r="H22" i="7"/>
  <c r="H23" i="7"/>
  <c r="G91" i="7" l="1"/>
  <c r="H371" i="7"/>
  <c r="H372" i="7"/>
  <c r="H360" i="7"/>
  <c r="H96" i="7"/>
  <c r="D27" i="8"/>
  <c r="E27" i="8"/>
  <c r="C27" i="8"/>
  <c r="D15" i="8" l="1"/>
  <c r="E15" i="8"/>
  <c r="I28" i="3"/>
  <c r="H28" i="3"/>
  <c r="G22" i="3"/>
  <c r="H24" i="3"/>
  <c r="I23" i="3"/>
  <c r="H23" i="3"/>
  <c r="H22" i="3" s="1"/>
  <c r="H21" i="3" s="1"/>
  <c r="G15" i="3"/>
  <c r="K17" i="3"/>
  <c r="I15" i="3"/>
  <c r="H15" i="3"/>
  <c r="G26" i="3" l="1"/>
  <c r="G25" i="3" s="1"/>
  <c r="C8" i="8" s="1"/>
  <c r="K21" i="3"/>
  <c r="K28" i="3"/>
  <c r="G21" i="3"/>
  <c r="K24" i="3"/>
  <c r="J28" i="3"/>
  <c r="K22" i="3"/>
  <c r="K23" i="3"/>
  <c r="J24" i="3"/>
  <c r="J22" i="3"/>
  <c r="J23" i="3"/>
  <c r="K16" i="3"/>
  <c r="J17" i="3"/>
  <c r="J16" i="3"/>
  <c r="J21" i="3" l="1"/>
  <c r="C16" i="8"/>
  <c r="C15" i="8" s="1"/>
  <c r="G48" i="3"/>
  <c r="K68" i="3" l="1"/>
  <c r="J68" i="3"/>
  <c r="K59" i="3"/>
  <c r="J59" i="3"/>
  <c r="H370" i="7"/>
  <c r="H369" i="7"/>
  <c r="H368" i="7"/>
  <c r="H367" i="7"/>
  <c r="H366" i="7"/>
  <c r="H365" i="7"/>
  <c r="H358" i="7"/>
  <c r="G357" i="7"/>
  <c r="G356" i="7" s="1"/>
  <c r="F357" i="7"/>
  <c r="F356" i="7"/>
  <c r="H355" i="7"/>
  <c r="H354" i="7"/>
  <c r="H353" i="7"/>
  <c r="H352" i="7"/>
  <c r="H351" i="7"/>
  <c r="H350" i="7"/>
  <c r="H349" i="7"/>
  <c r="H348" i="7"/>
  <c r="H347" i="7"/>
  <c r="H346" i="7"/>
  <c r="G345" i="7"/>
  <c r="F345" i="7"/>
  <c r="G344" i="7"/>
  <c r="F344" i="7"/>
  <c r="H343" i="7"/>
  <c r="G342" i="7"/>
  <c r="G341" i="7" s="1"/>
  <c r="F342" i="7"/>
  <c r="F341" i="7" s="1"/>
  <c r="H340" i="7"/>
  <c r="H339" i="7"/>
  <c r="H338" i="7"/>
  <c r="H337" i="7"/>
  <c r="G336" i="7"/>
  <c r="G307" i="7" s="1"/>
  <c r="G306" i="7" s="1"/>
  <c r="F336" i="7"/>
  <c r="H335" i="7"/>
  <c r="G334" i="7"/>
  <c r="F334" i="7"/>
  <c r="H333" i="7"/>
  <c r="H332" i="7"/>
  <c r="H331" i="7"/>
  <c r="H330" i="7"/>
  <c r="H329" i="7"/>
  <c r="H328" i="7"/>
  <c r="H327" i="7"/>
  <c r="H326" i="7"/>
  <c r="H325" i="7"/>
  <c r="H324" i="7"/>
  <c r="H323" i="7"/>
  <c r="H322" i="7"/>
  <c r="H321" i="7"/>
  <c r="H320" i="7"/>
  <c r="H319" i="7"/>
  <c r="H318" i="7"/>
  <c r="H317" i="7"/>
  <c r="H316" i="7"/>
  <c r="H315" i="7"/>
  <c r="H314" i="7"/>
  <c r="H313" i="7"/>
  <c r="H311" i="7"/>
  <c r="H310" i="7"/>
  <c r="H309" i="7"/>
  <c r="H305" i="7"/>
  <c r="H304" i="7"/>
  <c r="H303" i="7"/>
  <c r="H302" i="7"/>
  <c r="H301" i="7"/>
  <c r="H300" i="7"/>
  <c r="G299" i="7"/>
  <c r="G298" i="7" s="1"/>
  <c r="F299" i="7"/>
  <c r="F298" i="7" s="1"/>
  <c r="H297" i="7"/>
  <c r="G296" i="7"/>
  <c r="G295" i="7" s="1"/>
  <c r="F296" i="7"/>
  <c r="F295" i="7"/>
  <c r="H294" i="7"/>
  <c r="H293" i="7"/>
  <c r="H292" i="7"/>
  <c r="H291" i="7"/>
  <c r="H290" i="7"/>
  <c r="H289" i="7"/>
  <c r="H288" i="7"/>
  <c r="H287" i="7"/>
  <c r="H286" i="7"/>
  <c r="H285" i="7"/>
  <c r="G284" i="7"/>
  <c r="G283" i="7" s="1"/>
  <c r="F284" i="7"/>
  <c r="F283" i="7" s="1"/>
  <c r="H282" i="7"/>
  <c r="G281" i="7"/>
  <c r="G280" i="7" s="1"/>
  <c r="F281" i="7"/>
  <c r="F280" i="7"/>
  <c r="H279" i="7"/>
  <c r="H278" i="7"/>
  <c r="H277" i="7"/>
  <c r="H276" i="7"/>
  <c r="G275" i="7"/>
  <c r="F275" i="7"/>
  <c r="H274" i="7"/>
  <c r="G273" i="7"/>
  <c r="F273" i="7"/>
  <c r="H272" i="7"/>
  <c r="H271" i="7"/>
  <c r="H270" i="7"/>
  <c r="H269" i="7"/>
  <c r="H268" i="7"/>
  <c r="H267" i="7"/>
  <c r="H266" i="7"/>
  <c r="H265" i="7"/>
  <c r="H264" i="7"/>
  <c r="H263" i="7"/>
  <c r="H262" i="7"/>
  <c r="H261" i="7"/>
  <c r="H260" i="7"/>
  <c r="H259" i="7"/>
  <c r="H258" i="7"/>
  <c r="H257" i="7"/>
  <c r="H256" i="7"/>
  <c r="H255" i="7"/>
  <c r="H254" i="7"/>
  <c r="H253" i="7"/>
  <c r="H252" i="7"/>
  <c r="G251" i="7"/>
  <c r="F251" i="7"/>
  <c r="H250" i="7"/>
  <c r="H249" i="7"/>
  <c r="H248" i="7"/>
  <c r="G247" i="7"/>
  <c r="F247" i="7"/>
  <c r="H244" i="7"/>
  <c r="H243" i="7"/>
  <c r="H242" i="7"/>
  <c r="H241" i="7"/>
  <c r="H240" i="7"/>
  <c r="H239" i="7"/>
  <c r="H238" i="7"/>
  <c r="H237" i="7"/>
  <c r="H236" i="7"/>
  <c r="H233" i="7"/>
  <c r="G232" i="7"/>
  <c r="G231" i="7" s="1"/>
  <c r="F232" i="7"/>
  <c r="F231" i="7" s="1"/>
  <c r="H230" i="7"/>
  <c r="H229" i="7"/>
  <c r="H228" i="7"/>
  <c r="G227" i="7"/>
  <c r="F227" i="7"/>
  <c r="H226" i="7"/>
  <c r="G225" i="7"/>
  <c r="F225" i="7"/>
  <c r="H224" i="7"/>
  <c r="H223" i="7"/>
  <c r="H222" i="7"/>
  <c r="H221" i="7"/>
  <c r="H220" i="7"/>
  <c r="H219" i="7"/>
  <c r="H218" i="7"/>
  <c r="H217" i="7"/>
  <c r="H216" i="7"/>
  <c r="H215" i="7"/>
  <c r="H214" i="7"/>
  <c r="H213" i="7"/>
  <c r="H212" i="7"/>
  <c r="H211" i="7"/>
  <c r="H210" i="7"/>
  <c r="H209" i="7"/>
  <c r="H208" i="7"/>
  <c r="H207" i="7"/>
  <c r="H206" i="7"/>
  <c r="H205" i="7"/>
  <c r="H204" i="7"/>
  <c r="H203" i="7"/>
  <c r="G201" i="7"/>
  <c r="H200" i="7"/>
  <c r="G199" i="7"/>
  <c r="G198" i="7" s="1"/>
  <c r="F199" i="7"/>
  <c r="F198" i="7" s="1"/>
  <c r="H197" i="7"/>
  <c r="H196" i="7"/>
  <c r="H195" i="7"/>
  <c r="H194" i="7"/>
  <c r="G193" i="7"/>
  <c r="F193" i="7"/>
  <c r="H192" i="7"/>
  <c r="G191" i="7"/>
  <c r="F191" i="7"/>
  <c r="H190" i="7"/>
  <c r="H189" i="7"/>
  <c r="H188" i="7"/>
  <c r="H187" i="7"/>
  <c r="H186" i="7"/>
  <c r="H185" i="7"/>
  <c r="H184" i="7"/>
  <c r="H183" i="7"/>
  <c r="H182" i="7"/>
  <c r="H181" i="7"/>
  <c r="H180" i="7"/>
  <c r="H179" i="7"/>
  <c r="H178" i="7"/>
  <c r="H177" i="7"/>
  <c r="H176" i="7"/>
  <c r="H175" i="7"/>
  <c r="H174" i="7"/>
  <c r="H173" i="7"/>
  <c r="H172" i="7"/>
  <c r="H171" i="7"/>
  <c r="H170" i="7"/>
  <c r="G169" i="7"/>
  <c r="F169" i="7"/>
  <c r="H168" i="7"/>
  <c r="H167" i="7"/>
  <c r="H166" i="7"/>
  <c r="G165" i="7"/>
  <c r="F165" i="7"/>
  <c r="F246" i="7" l="1"/>
  <c r="F245" i="7" s="1"/>
  <c r="H191" i="7"/>
  <c r="H275" i="7"/>
  <c r="H234" i="7"/>
  <c r="H280" i="7"/>
  <c r="H281" i="7"/>
  <c r="H345" i="7"/>
  <c r="H251" i="7"/>
  <c r="H235" i="7"/>
  <c r="H298" i="7"/>
  <c r="H299" i="7"/>
  <c r="H356" i="7"/>
  <c r="H357" i="7"/>
  <c r="H334" i="7"/>
  <c r="H344" i="7"/>
  <c r="H227" i="7"/>
  <c r="H202" i="7"/>
  <c r="H165" i="7"/>
  <c r="F164" i="7"/>
  <c r="G164" i="7"/>
  <c r="H193" i="7"/>
  <c r="H198" i="7"/>
  <c r="H199" i="7"/>
  <c r="F201" i="7"/>
  <c r="G246" i="7"/>
  <c r="G245" i="7" s="1"/>
  <c r="H273" i="7"/>
  <c r="H283" i="7"/>
  <c r="H284" i="7"/>
  <c r="H295" i="7"/>
  <c r="H296" i="7"/>
  <c r="F307" i="7"/>
  <c r="F306" i="7" s="1"/>
  <c r="H312" i="7"/>
  <c r="H336" i="7"/>
  <c r="H341" i="7"/>
  <c r="H342" i="7"/>
  <c r="H359" i="7"/>
  <c r="H364" i="7"/>
  <c r="H308" i="7"/>
  <c r="H231" i="7"/>
  <c r="H225" i="7"/>
  <c r="H232" i="7"/>
  <c r="H169" i="7"/>
  <c r="H247" i="7"/>
  <c r="F108" i="7"/>
  <c r="H164" i="7" l="1"/>
  <c r="F163" i="7"/>
  <c r="H245" i="7"/>
  <c r="H246" i="7"/>
  <c r="H307" i="7"/>
  <c r="H306" i="7"/>
  <c r="G163" i="7"/>
  <c r="H201" i="7"/>
  <c r="H89" i="3"/>
  <c r="I89" i="3"/>
  <c r="G89" i="3"/>
  <c r="G84" i="3"/>
  <c r="G75" i="3"/>
  <c r="G74" i="3" s="1"/>
  <c r="G43" i="3"/>
  <c r="G42" i="3" s="1"/>
  <c r="G40" i="3"/>
  <c r="G38" i="3"/>
  <c r="G36" i="3"/>
  <c r="C25" i="8"/>
  <c r="C23" i="8"/>
  <c r="C19" i="8"/>
  <c r="C7" i="8"/>
  <c r="D7" i="11"/>
  <c r="D6" i="11" s="1"/>
  <c r="E7" i="11"/>
  <c r="E6" i="11" s="1"/>
  <c r="C7" i="11"/>
  <c r="C6" i="11" s="1"/>
  <c r="D6" i="10"/>
  <c r="E6" i="10"/>
  <c r="G6" i="10" s="1"/>
  <c r="C6" i="10"/>
  <c r="G48" i="7"/>
  <c r="F48" i="7"/>
  <c r="G156" i="7"/>
  <c r="G155" i="7" s="1"/>
  <c r="F156" i="7"/>
  <c r="G153" i="7"/>
  <c r="G152" i="7" s="1"/>
  <c r="F153" i="7"/>
  <c r="F152" i="7" s="1"/>
  <c r="G141" i="7"/>
  <c r="G140" i="7" s="1"/>
  <c r="F141" i="7"/>
  <c r="F140" i="7" s="1"/>
  <c r="F12" i="7" s="1"/>
  <c r="G138" i="7"/>
  <c r="G137" i="7" s="1"/>
  <c r="F138" i="7"/>
  <c r="G132" i="7"/>
  <c r="F132" i="7"/>
  <c r="G130" i="7"/>
  <c r="F130" i="7"/>
  <c r="G108" i="7"/>
  <c r="G104" i="7"/>
  <c r="F104" i="7"/>
  <c r="G89" i="7"/>
  <c r="G88" i="7" s="1"/>
  <c r="F89" i="7"/>
  <c r="G84" i="7"/>
  <c r="F84" i="7"/>
  <c r="G82" i="7"/>
  <c r="F82" i="7"/>
  <c r="G56" i="7"/>
  <c r="G55" i="7" s="1"/>
  <c r="F56" i="7"/>
  <c r="F55" i="7" s="1"/>
  <c r="G50" i="7"/>
  <c r="F50" i="7"/>
  <c r="G24" i="7"/>
  <c r="F24" i="7"/>
  <c r="G20" i="7"/>
  <c r="H107" i="7"/>
  <c r="H114" i="7"/>
  <c r="H115" i="7"/>
  <c r="H116" i="7"/>
  <c r="H117" i="7"/>
  <c r="H118" i="7"/>
  <c r="H119" i="7"/>
  <c r="H120" i="7"/>
  <c r="H121" i="7"/>
  <c r="H122" i="7"/>
  <c r="H123" i="7"/>
  <c r="H124" i="7"/>
  <c r="H125" i="7"/>
  <c r="H126" i="7"/>
  <c r="H127" i="7"/>
  <c r="H128" i="7"/>
  <c r="H129" i="7"/>
  <c r="H131" i="7"/>
  <c r="H133" i="7"/>
  <c r="H134" i="7"/>
  <c r="H135" i="7"/>
  <c r="H136" i="7"/>
  <c r="H70" i="7"/>
  <c r="H71" i="7"/>
  <c r="H72" i="7"/>
  <c r="H73" i="7"/>
  <c r="H74" i="7"/>
  <c r="H75" i="7"/>
  <c r="H76" i="7"/>
  <c r="H77" i="7"/>
  <c r="H78" i="7"/>
  <c r="H79" i="7"/>
  <c r="H80" i="7"/>
  <c r="H81" i="7"/>
  <c r="H83" i="7"/>
  <c r="H85" i="7"/>
  <c r="H86" i="7"/>
  <c r="H87" i="7"/>
  <c r="H25" i="7"/>
  <c r="H26" i="7"/>
  <c r="H27" i="7"/>
  <c r="H28" i="7"/>
  <c r="H29" i="7"/>
  <c r="H30" i="7"/>
  <c r="H31" i="7"/>
  <c r="H32" i="7"/>
  <c r="H33" i="7"/>
  <c r="H34" i="7"/>
  <c r="H35" i="7"/>
  <c r="H36" i="7"/>
  <c r="H37" i="7"/>
  <c r="H38" i="7"/>
  <c r="H39" i="7"/>
  <c r="H40" i="7"/>
  <c r="H41" i="7"/>
  <c r="H44" i="7"/>
  <c r="H45" i="7"/>
  <c r="H46" i="7"/>
  <c r="H47" i="7"/>
  <c r="H49" i="7"/>
  <c r="H51" i="7"/>
  <c r="H52" i="7"/>
  <c r="H53" i="7"/>
  <c r="H54" i="7"/>
  <c r="F9" i="8"/>
  <c r="G9" i="8"/>
  <c r="F10" i="8"/>
  <c r="G10" i="8"/>
  <c r="F15" i="8"/>
  <c r="G15" i="8"/>
  <c r="F16" i="8"/>
  <c r="G16" i="8"/>
  <c r="F21" i="8"/>
  <c r="G21" i="8"/>
  <c r="F22" i="8"/>
  <c r="G22" i="8"/>
  <c r="F27" i="8"/>
  <c r="G27" i="8"/>
  <c r="F28" i="8"/>
  <c r="G28" i="8"/>
  <c r="F30" i="8"/>
  <c r="G30" i="8"/>
  <c r="F31" i="8"/>
  <c r="G31" i="8"/>
  <c r="F32" i="8"/>
  <c r="G32" i="8"/>
  <c r="F33" i="8"/>
  <c r="G33" i="8"/>
  <c r="J69" i="3"/>
  <c r="K69" i="3"/>
  <c r="J85" i="3"/>
  <c r="K85" i="3"/>
  <c r="J87" i="3"/>
  <c r="K87" i="3"/>
  <c r="J88" i="3"/>
  <c r="K88" i="3"/>
  <c r="J90" i="3"/>
  <c r="K90" i="3"/>
  <c r="J29" i="3"/>
  <c r="K29" i="3"/>
  <c r="J10" i="3"/>
  <c r="K10" i="3"/>
  <c r="K25" i="1"/>
  <c r="J25" i="1"/>
  <c r="K24" i="1"/>
  <c r="J24" i="1"/>
  <c r="K23" i="1"/>
  <c r="J23" i="1"/>
  <c r="K16" i="1"/>
  <c r="J16" i="1"/>
  <c r="K13" i="1"/>
  <c r="J13" i="1"/>
  <c r="J12" i="1"/>
  <c r="K12" i="1"/>
  <c r="H21" i="1"/>
  <c r="I21" i="1"/>
  <c r="K21" i="1" s="1"/>
  <c r="H22" i="1"/>
  <c r="I22" i="1"/>
  <c r="G22" i="1"/>
  <c r="G21" i="1"/>
  <c r="G19" i="3"/>
  <c r="G18" i="3" s="1"/>
  <c r="C12" i="8" s="1"/>
  <c r="C11" i="8" s="1"/>
  <c r="G13" i="3"/>
  <c r="G12" i="3" s="1"/>
  <c r="K22" i="1" l="1"/>
  <c r="H130" i="7"/>
  <c r="H156" i="7"/>
  <c r="H163" i="7"/>
  <c r="J21" i="1"/>
  <c r="J22" i="1"/>
  <c r="C18" i="8"/>
  <c r="H138" i="7"/>
  <c r="G83" i="3"/>
  <c r="G82" i="3"/>
  <c r="G81" i="3" s="1"/>
  <c r="G15" i="1" s="1"/>
  <c r="C14" i="8"/>
  <c r="C13" i="8" s="1"/>
  <c r="C6" i="8" s="1"/>
  <c r="G11" i="3"/>
  <c r="G11" i="1" s="1"/>
  <c r="G10" i="1" s="1"/>
  <c r="G35" i="3"/>
  <c r="G34" i="3" s="1"/>
  <c r="F6" i="11"/>
  <c r="G6" i="11"/>
  <c r="H92" i="7"/>
  <c r="F103" i="7"/>
  <c r="K55" i="3"/>
  <c r="J55" i="3"/>
  <c r="J89" i="3"/>
  <c r="F7" i="11"/>
  <c r="G103" i="7"/>
  <c r="G102" i="7" s="1"/>
  <c r="G58" i="7"/>
  <c r="E23" i="8" s="1"/>
  <c r="F23" i="8" s="1"/>
  <c r="F58" i="7"/>
  <c r="F11" i="7" s="1"/>
  <c r="F155" i="7"/>
  <c r="H155" i="7" s="1"/>
  <c r="H104" i="7"/>
  <c r="K89" i="3"/>
  <c r="G7" i="11"/>
  <c r="F6" i="10"/>
  <c r="H56" i="7"/>
  <c r="H89" i="7"/>
  <c r="F88" i="7"/>
  <c r="H140" i="7"/>
  <c r="F137" i="7"/>
  <c r="H137" i="7" s="1"/>
  <c r="G19" i="7"/>
  <c r="H48" i="7"/>
  <c r="H55" i="7"/>
  <c r="H152" i="7"/>
  <c r="H153" i="7"/>
  <c r="H141" i="7"/>
  <c r="H132" i="7"/>
  <c r="H108" i="7"/>
  <c r="H84" i="7"/>
  <c r="H82" i="7"/>
  <c r="H59" i="7"/>
  <c r="H50" i="7"/>
  <c r="H24" i="7"/>
  <c r="H71" i="3"/>
  <c r="H75" i="3"/>
  <c r="H74" i="3" s="1"/>
  <c r="H84" i="3"/>
  <c r="I84" i="3"/>
  <c r="I71" i="3"/>
  <c r="I40" i="3"/>
  <c r="J40" i="3" s="1"/>
  <c r="I38" i="3"/>
  <c r="J38" i="3" s="1"/>
  <c r="H20" i="3"/>
  <c r="H19" i="3" s="1"/>
  <c r="H18" i="3" s="1"/>
  <c r="D12" i="8" s="1"/>
  <c r="D11" i="8" s="1"/>
  <c r="H14" i="3"/>
  <c r="I20" i="3"/>
  <c r="I14" i="3"/>
  <c r="I13" i="3" l="1"/>
  <c r="I12" i="3" s="1"/>
  <c r="E14" i="8"/>
  <c r="F14" i="8" s="1"/>
  <c r="H13" i="3"/>
  <c r="H12" i="3" s="1"/>
  <c r="D14" i="8"/>
  <c r="D13" i="8" s="1"/>
  <c r="I66" i="3"/>
  <c r="I42" i="3" s="1"/>
  <c r="H66" i="3"/>
  <c r="H42" i="3" s="1"/>
  <c r="I19" i="3"/>
  <c r="I18" i="3" s="1"/>
  <c r="E12" i="8" s="1"/>
  <c r="F12" i="8" s="1"/>
  <c r="J20" i="3"/>
  <c r="H82" i="3"/>
  <c r="H81" i="3" s="1"/>
  <c r="H15" i="1" s="1"/>
  <c r="H83" i="3"/>
  <c r="I83" i="3"/>
  <c r="I82" i="3"/>
  <c r="H103" i="7"/>
  <c r="H58" i="7"/>
  <c r="D23" i="8"/>
  <c r="G23" i="8" s="1"/>
  <c r="H91" i="7"/>
  <c r="G26" i="8"/>
  <c r="E19" i="8"/>
  <c r="G14" i="1"/>
  <c r="F102" i="7"/>
  <c r="H102" i="7" s="1"/>
  <c r="J48" i="3"/>
  <c r="J43" i="3"/>
  <c r="G12" i="8"/>
  <c r="E11" i="8"/>
  <c r="E13" i="8"/>
  <c r="J75" i="3"/>
  <c r="K75" i="3"/>
  <c r="I74" i="3"/>
  <c r="E25" i="8"/>
  <c r="F26" i="8"/>
  <c r="K40" i="3"/>
  <c r="I36" i="3"/>
  <c r="I35" i="3" s="1"/>
  <c r="J84" i="3"/>
  <c r="K38" i="3"/>
  <c r="K84" i="3"/>
  <c r="J14" i="3"/>
  <c r="K20" i="3"/>
  <c r="J86" i="3"/>
  <c r="K86" i="3"/>
  <c r="K39" i="3"/>
  <c r="J39" i="3"/>
  <c r="K41" i="3"/>
  <c r="J41" i="3"/>
  <c r="H88" i="7"/>
  <c r="K60" i="3"/>
  <c r="J60" i="3"/>
  <c r="J57" i="3"/>
  <c r="K57" i="3"/>
  <c r="J51" i="3"/>
  <c r="K51" i="3"/>
  <c r="J47" i="3"/>
  <c r="K47" i="3"/>
  <c r="F24" i="8"/>
  <c r="K45" i="3"/>
  <c r="J45" i="3"/>
  <c r="J64" i="3"/>
  <c r="K64" i="3"/>
  <c r="K67" i="3"/>
  <c r="J67" i="3"/>
  <c r="J70" i="3"/>
  <c r="K70" i="3"/>
  <c r="J71" i="3"/>
  <c r="K71" i="3"/>
  <c r="J65" i="3"/>
  <c r="K65" i="3"/>
  <c r="J63" i="3"/>
  <c r="K63" i="3"/>
  <c r="K76" i="3"/>
  <c r="J76" i="3"/>
  <c r="K62" i="3"/>
  <c r="J62" i="3"/>
  <c r="J58" i="3"/>
  <c r="K58" i="3"/>
  <c r="J53" i="3"/>
  <c r="K53" i="3"/>
  <c r="K54" i="3"/>
  <c r="J54" i="3"/>
  <c r="J52" i="3"/>
  <c r="K52" i="3"/>
  <c r="J49" i="3"/>
  <c r="K49" i="3"/>
  <c r="K50" i="3"/>
  <c r="J50" i="3"/>
  <c r="J46" i="3"/>
  <c r="K46" i="3"/>
  <c r="J44" i="3"/>
  <c r="K44" i="3"/>
  <c r="G18" i="7"/>
  <c r="K14" i="3"/>
  <c r="F9" i="11"/>
  <c r="G9" i="11"/>
  <c r="J19" i="3" l="1"/>
  <c r="G14" i="8"/>
  <c r="K19" i="3"/>
  <c r="I27" i="3"/>
  <c r="G17" i="7"/>
  <c r="K66" i="3"/>
  <c r="J66" i="3"/>
  <c r="I81" i="3"/>
  <c r="I15" i="1" s="1"/>
  <c r="J82" i="3"/>
  <c r="K82" i="3"/>
  <c r="D25" i="8"/>
  <c r="G25" i="8" s="1"/>
  <c r="G24" i="8"/>
  <c r="F20" i="8"/>
  <c r="G33" i="3"/>
  <c r="K48" i="3"/>
  <c r="I34" i="3"/>
  <c r="K43" i="3"/>
  <c r="K56" i="3"/>
  <c r="J56" i="3"/>
  <c r="K18" i="3"/>
  <c r="J18" i="3"/>
  <c r="J36" i="3"/>
  <c r="F25" i="8"/>
  <c r="K74" i="3"/>
  <c r="J74" i="3"/>
  <c r="G13" i="8"/>
  <c r="F13" i="8"/>
  <c r="F19" i="8"/>
  <c r="E18" i="8"/>
  <c r="F11" i="8"/>
  <c r="G11" i="8"/>
  <c r="K12" i="3"/>
  <c r="J12" i="3"/>
  <c r="J8" i="9"/>
  <c r="K8" i="9"/>
  <c r="K7" i="9"/>
  <c r="J7" i="9"/>
  <c r="G8" i="10"/>
  <c r="G7" i="10"/>
  <c r="F8" i="10"/>
  <c r="F7" i="10"/>
  <c r="H162" i="7"/>
  <c r="H161" i="7"/>
  <c r="H160" i="7"/>
  <c r="H159" i="7"/>
  <c r="H158" i="7"/>
  <c r="H157" i="7"/>
  <c r="H154" i="7"/>
  <c r="H151" i="7"/>
  <c r="H150" i="7"/>
  <c r="H149" i="7"/>
  <c r="H148" i="7"/>
  <c r="H147" i="7"/>
  <c r="H146" i="7"/>
  <c r="H145" i="7"/>
  <c r="H144" i="7"/>
  <c r="H143" i="7"/>
  <c r="H142" i="7"/>
  <c r="H139" i="7"/>
  <c r="H106" i="7"/>
  <c r="H105" i="7"/>
  <c r="H101" i="7"/>
  <c r="H100" i="7"/>
  <c r="H95" i="7"/>
  <c r="H94" i="7"/>
  <c r="H93" i="7"/>
  <c r="H90" i="7"/>
  <c r="H69" i="7"/>
  <c r="H68" i="7"/>
  <c r="H67" i="7"/>
  <c r="H66" i="7"/>
  <c r="H65" i="7"/>
  <c r="H64" i="7"/>
  <c r="H63" i="7"/>
  <c r="H62" i="7"/>
  <c r="H61" i="7"/>
  <c r="H60" i="7"/>
  <c r="H57" i="7"/>
  <c r="H10" i="7"/>
  <c r="H11" i="7"/>
  <c r="H12" i="7"/>
  <c r="I26" i="3" l="1"/>
  <c r="J27" i="3"/>
  <c r="K81" i="3"/>
  <c r="J81" i="3"/>
  <c r="F18" i="8"/>
  <c r="J35" i="3"/>
  <c r="K15" i="1"/>
  <c r="J15" i="1"/>
  <c r="K42" i="3"/>
  <c r="J42" i="3"/>
  <c r="F8" i="11"/>
  <c r="G8" i="11"/>
  <c r="J26" i="3" l="1"/>
  <c r="I25" i="3"/>
  <c r="I14" i="1"/>
  <c r="I33" i="3"/>
  <c r="J34" i="3"/>
  <c r="E8" i="8" l="1"/>
  <c r="I11" i="3"/>
  <c r="F8" i="8"/>
  <c r="E7" i="8"/>
  <c r="E6" i="8" s="1"/>
  <c r="J25" i="3"/>
  <c r="J33" i="3"/>
  <c r="J14" i="1"/>
  <c r="F20" i="7"/>
  <c r="H20" i="7" s="1"/>
  <c r="H36" i="3"/>
  <c r="F7" i="8" l="1"/>
  <c r="J11" i="3"/>
  <c r="I11" i="1"/>
  <c r="K36" i="3"/>
  <c r="H35" i="3"/>
  <c r="H34" i="3" s="1"/>
  <c r="H33" i="3" s="1"/>
  <c r="F19" i="7"/>
  <c r="K37" i="3"/>
  <c r="F6" i="8" l="1"/>
  <c r="J11" i="1"/>
  <c r="I10" i="1"/>
  <c r="J10" i="1" s="1"/>
  <c r="F18" i="7"/>
  <c r="F9" i="7"/>
  <c r="K35" i="3"/>
  <c r="H19" i="7"/>
  <c r="F17" i="7"/>
  <c r="F8" i="7" l="1"/>
  <c r="H8" i="7" s="1"/>
  <c r="H27" i="3"/>
  <c r="H9" i="7"/>
  <c r="G20" i="8"/>
  <c r="D19" i="8"/>
  <c r="H17" i="7"/>
  <c r="H18" i="7"/>
  <c r="K34" i="3"/>
  <c r="K33" i="3"/>
  <c r="H14" i="1"/>
  <c r="K14" i="1" s="1"/>
  <c r="H26" i="3" l="1"/>
  <c r="K27" i="3"/>
  <c r="G19" i="8"/>
  <c r="D18" i="8"/>
  <c r="G18" i="8" s="1"/>
  <c r="H25" i="3" l="1"/>
  <c r="D8" i="8" s="1"/>
  <c r="K26" i="3"/>
  <c r="D7" i="8" l="1"/>
  <c r="G8" i="8"/>
  <c r="H11" i="3"/>
  <c r="K25" i="3"/>
  <c r="D6" i="8" l="1"/>
  <c r="G6" i="8" s="1"/>
  <c r="G7" i="8"/>
  <c r="H11" i="1"/>
  <c r="K11" i="3"/>
  <c r="H10" i="1" l="1"/>
  <c r="K10" i="1" s="1"/>
  <c r="K11" i="1"/>
</calcChain>
</file>

<file path=xl/sharedStrings.xml><?xml version="1.0" encoding="utf-8"?>
<sst xmlns="http://schemas.openxmlformats.org/spreadsheetml/2006/main" count="1387" uniqueCount="238">
  <si>
    <t>PRIHODI UKUPNO</t>
  </si>
  <si>
    <t>RASHODI UKUPNO</t>
  </si>
  <si>
    <t>Prihodi poslovanja</t>
  </si>
  <si>
    <t>Rashodi poslovanja</t>
  </si>
  <si>
    <t>Rashodi za zaposlene</t>
  </si>
  <si>
    <t>Rashodi za nabavu nefinancijske imovine</t>
  </si>
  <si>
    <t>BROJČANA OZNAKA I NAZIV</t>
  </si>
  <si>
    <t>UKUPNI RASHODI</t>
  </si>
  <si>
    <t>Primici od financijske imovine i zaduživanja</t>
  </si>
  <si>
    <t>Izdaci za financijsku imovinu i otplate zajmova</t>
  </si>
  <si>
    <t>II. POSEBNI DIO</t>
  </si>
  <si>
    <t>I. OPĆI DIO</t>
  </si>
  <si>
    <t>Materijalni rashodi</t>
  </si>
  <si>
    <t>…</t>
  </si>
  <si>
    <t>INDEKS</t>
  </si>
  <si>
    <t xml:space="preserve">IZVJEŠTAJ O PRIHODIMA I RASHODIMA PREMA EKONOMSKOJ KLASIFIKACIJI </t>
  </si>
  <si>
    <t>6=5/2*100</t>
  </si>
  <si>
    <t>UKUPNI PRIHODI</t>
  </si>
  <si>
    <t>Pomoći iz inozemstva i od subjekata unutar općeg proračuna</t>
  </si>
  <si>
    <t>Plaće (Bruto)</t>
  </si>
  <si>
    <t>Plaće za redovan rad</t>
  </si>
  <si>
    <t>Naknade troškova zaposlenima</t>
  </si>
  <si>
    <t>Službena putovanja</t>
  </si>
  <si>
    <t>31 Vlastiti prihodi</t>
  </si>
  <si>
    <t>3 Vlastiti prihodi</t>
  </si>
  <si>
    <t>11 Opći prihodi i primici</t>
  </si>
  <si>
    <t>1 Opći prihodi i primici</t>
  </si>
  <si>
    <t>UKUPNO RASHODI</t>
  </si>
  <si>
    <t xml:space="preserve">UKUPNO PRIHODI </t>
  </si>
  <si>
    <t>IZVJEŠTAJ O PRIHODIMA I RASHODIMA PREMA IZVORIMA FINANCIRANJA</t>
  </si>
  <si>
    <t xml:space="preserve">IZVJEŠTAJ RAČUNA FINANCIRANJA PREMA EKONOMSKOJ KLASIFIKACIJI </t>
  </si>
  <si>
    <t>IZVJEŠTAJ RAČUNA FINANCIRANJA PREMA IZVORIMA FINANCIRANJA</t>
  </si>
  <si>
    <t>UKUPNO PRIMICI</t>
  </si>
  <si>
    <t>IZVJEŠTAJ O RASHODIMA PREMA FUNKCIJSKOJ KLASIFIKACIJI</t>
  </si>
  <si>
    <t>INDEKS**</t>
  </si>
  <si>
    <t>IZVORNI PLAN ILI REBALANS 2023.*</t>
  </si>
  <si>
    <t>6 PRIHODI POSLOVANJA</t>
  </si>
  <si>
    <t>3 RASHODI  POSLOVANJA</t>
  </si>
  <si>
    <t>4 RASHODI ZA NABAVU NEFINANCIJSKE IMOVINE</t>
  </si>
  <si>
    <t>8 PRIMICI OD FINANCIJSKE IMOVINE I ZADUŽIVANJA</t>
  </si>
  <si>
    <t>5 IZDACI ZA FINANCIJSKU IMOVINU I OTPLATE ZAJMOVA</t>
  </si>
  <si>
    <t>7 PRIHODI OD PRODAJE NEFINANCIJSKE IMOVINE</t>
  </si>
  <si>
    <t>RAZLIKA PRIMITAKA I IZDATAKA</t>
  </si>
  <si>
    <t>SAŽETAK  RAČUNA PRIHODA I RASHODA I  RAČUNA FINANCIRANJA</t>
  </si>
  <si>
    <t>SAŽETAK  RAČUNA PRIHODA I RASHODA</t>
  </si>
  <si>
    <t>RAZLIKA - VIŠAK MANJAK</t>
  </si>
  <si>
    <t>SAŽETAK RAČUNA FINANCIRANJA</t>
  </si>
  <si>
    <t>PRENESENI VIŠAK/MANJAK IZ PRETHODNE GODINE</t>
  </si>
  <si>
    <t>PRIJENOS  VIŠKA/MANJKA U SLJEDEĆE RAZDOBLJE</t>
  </si>
  <si>
    <t xml:space="preserve"> RAČUN PRIHODA I RASHODA </t>
  </si>
  <si>
    <t xml:space="preserve"> RAČUN FINANCIRANJA</t>
  </si>
  <si>
    <t>IZVJEŠTAJ PO PROGRAMSKOJ KLASIFIKACIJI</t>
  </si>
  <si>
    <t xml:space="preserve">IZVJEŠTAJ O IZVRŠENJU FINANCIJSKOG PLANA PRORAČUNSKOG KORISNIKA JEDINICE LOKALNE I PODRUČNE (REGIONALNE) SAMOUPRAVE ZA  2023. </t>
  </si>
  <si>
    <t xml:space="preserve">OSTVARENJE/IZVRŠENJE 
2022. </t>
  </si>
  <si>
    <t>OSTVARENJE/IZVRŠENJE 
2023.</t>
  </si>
  <si>
    <t>7=5/3*100</t>
  </si>
  <si>
    <t>5=4/2*100</t>
  </si>
  <si>
    <t>Ostali rashodi za zaposlene</t>
  </si>
  <si>
    <t>Doprinosi na plaće</t>
  </si>
  <si>
    <t>Doprinosi za obvezno zdravstveno osiguranje</t>
  </si>
  <si>
    <t>Naknade za prijevoz, za rad na terenu i odvojeni život</t>
  </si>
  <si>
    <t>Stručno usavršavanje zaposlenika</t>
  </si>
  <si>
    <t>Ostale naknade troškova zaposlenima</t>
  </si>
  <si>
    <t>Rashodi za materijal i energiju</t>
  </si>
  <si>
    <t>Uredski materijal i ostali materijalni rashodi</t>
  </si>
  <si>
    <t>Materijal i sirovine</t>
  </si>
  <si>
    <t>Energija</t>
  </si>
  <si>
    <t>Materijal i dijelovi za tekuće i investicijsko održavanje</t>
  </si>
  <si>
    <t>Sitni inventar i auto gume</t>
  </si>
  <si>
    <t>Službena, radna i zaštitna odjeća i obuća</t>
  </si>
  <si>
    <t>Usluge telefona, pošte i prijevoza</t>
  </si>
  <si>
    <t>Usluge tekućeg i investicijskog održavanja</t>
  </si>
  <si>
    <t>Komunalne usluge</t>
  </si>
  <si>
    <t>Zdravstvene i veterinarske usluge</t>
  </si>
  <si>
    <t>Intelektualne i osobne usluge</t>
  </si>
  <si>
    <t>Računalne usluge</t>
  </si>
  <si>
    <t>Ostale usluge</t>
  </si>
  <si>
    <t>Ostali nespomenuti rashodi poslovanja</t>
  </si>
  <si>
    <t>Premije osiguranja</t>
  </si>
  <si>
    <t>Reprezentacija</t>
  </si>
  <si>
    <t>Pristojbe i naknade</t>
  </si>
  <si>
    <t>Financijski rashodi</t>
  </si>
  <si>
    <t>Ostali financijski rashodi</t>
  </si>
  <si>
    <t>Bankarske usluge i usluge platnog prometa</t>
  </si>
  <si>
    <t>Rashodi za nabavu proizvedene dugotrajne imovine</t>
  </si>
  <si>
    <t>Postrojenja i oprema</t>
  </si>
  <si>
    <t>Uredska oprema i namještaj</t>
  </si>
  <si>
    <t>Komunikacijska oprema</t>
  </si>
  <si>
    <t>Oprema za održavanje i zaštitu</t>
  </si>
  <si>
    <t>Nematerijalna proizvedena imovina</t>
  </si>
  <si>
    <t>Ulaganja u računalne programe</t>
  </si>
  <si>
    <t>Tekuće pomoći proračunskim korisnicima iz proračuna koji im nije nadležan</t>
  </si>
  <si>
    <t>Prihodi od upravnih i administrativnih pristojbi, pristojbi po posebnim propisima i naknada</t>
  </si>
  <si>
    <t>Prihodi po posebnim propisima</t>
  </si>
  <si>
    <t xml:space="preserve">Ostali nespomenuti prihodi </t>
  </si>
  <si>
    <t>Prihodi iz nadležnog proračuna i od HZZO-a temeljem ugovornih obveza</t>
  </si>
  <si>
    <t>Prihodi iz nadležnog proračuna za financiranje redovne djelatnosti proračunskih korisnika</t>
  </si>
  <si>
    <t>Prihodi iz nadležnog proračuna za financiranje rashoda poslovanja</t>
  </si>
  <si>
    <t>4 Prihodi za posebne namjene</t>
  </si>
  <si>
    <t>41 Prihodi za posebne namjene</t>
  </si>
  <si>
    <t>5 Pomoći</t>
  </si>
  <si>
    <t>52 Pomoći</t>
  </si>
  <si>
    <t>6 Donacije</t>
  </si>
  <si>
    <t>61 Donacije</t>
  </si>
  <si>
    <t>VIŠAK PRIHODA KORIŠTEN ZA POKRIĆE RASHODA</t>
  </si>
  <si>
    <t>9 Rezultat</t>
  </si>
  <si>
    <t>93 Vlastiti prihodi - višak</t>
  </si>
  <si>
    <t>94 Prihodi za posebne namjene - višak</t>
  </si>
  <si>
    <t>09 Obrazovanje</t>
  </si>
  <si>
    <t xml:space="preserve">091 Predškolsko i osnovno obrazovanje </t>
  </si>
  <si>
    <t>096 Dodatne usluge u obrazovanju</t>
  </si>
  <si>
    <t>8 Primici od financijske imovine i zaduživanja</t>
  </si>
  <si>
    <t>5 Izdaci za financijsku imovinu i otplate zajmova</t>
  </si>
  <si>
    <t>Opći prihodi i primici</t>
  </si>
  <si>
    <t>Vlastiti prihodi</t>
  </si>
  <si>
    <t>Prihodi za posebne namjene</t>
  </si>
  <si>
    <t>Pomoći</t>
  </si>
  <si>
    <t>Donacije</t>
  </si>
  <si>
    <t>Prihodi od nefinancijske imovine i nadoknade šteta s osnova osiguranja</t>
  </si>
  <si>
    <t>Namjenski primici</t>
  </si>
  <si>
    <t>Rezultat</t>
  </si>
  <si>
    <t>Rashodi za zaposleni</t>
  </si>
  <si>
    <t>Vlastiti prihodi - višak</t>
  </si>
  <si>
    <t>Prihodi za posebne namjene - višak</t>
  </si>
  <si>
    <t>DJELATNOST DJEČJEG VRTIĆA</t>
  </si>
  <si>
    <t>Telefoni i ostali komunikacijski uređaji</t>
  </si>
  <si>
    <t>Uređaji</t>
  </si>
  <si>
    <t xml:space="preserve">Pomoći proračunskim korisnicima iz proračuna koji im nije nadležan </t>
  </si>
  <si>
    <t>REDOVNA DJELATNOST DJEČJEG VRTIĆA ORIOVAC</t>
  </si>
  <si>
    <t>PREDŠKOLA ORIOVAC</t>
  </si>
  <si>
    <t>REDOVNA DJELATNOST DJEČJEG VRTIĆA STUPNIK</t>
  </si>
  <si>
    <t>PREDŠKOLA STUPNIK</t>
  </si>
  <si>
    <t>PREDŠKOLA OSTALE</t>
  </si>
  <si>
    <t>Rashodi protokola - cvijeće</t>
  </si>
  <si>
    <t>Promidžbeni materijali</t>
  </si>
  <si>
    <t>Ugovor o djelu</t>
  </si>
  <si>
    <t>Tekuće pomoći iz državnog proračuna temeljemprijenosa EU sredstava</t>
  </si>
  <si>
    <t>Kapitalne pomoći iz državnog proračuna temeljemprijenosa EU sredstav</t>
  </si>
  <si>
    <t>Tekuće donacije od trgovačkih društava</t>
  </si>
  <si>
    <t>Kapitalne donacije od trgovačkih društava</t>
  </si>
  <si>
    <t>Prihodi iz nadležnog proračuna za financiranjerashoda za nabavu nefinancijske imovine</t>
  </si>
  <si>
    <t>3121</t>
  </si>
  <si>
    <t>3132</t>
  </si>
  <si>
    <t>3211</t>
  </si>
  <si>
    <t>3212</t>
  </si>
  <si>
    <t>3213</t>
  </si>
  <si>
    <t>3214</t>
  </si>
  <si>
    <t>3221</t>
  </si>
  <si>
    <t>3222</t>
  </si>
  <si>
    <t>3223</t>
  </si>
  <si>
    <t>3225</t>
  </si>
  <si>
    <t>3227</t>
  </si>
  <si>
    <t>3231</t>
  </si>
  <si>
    <t>3232</t>
  </si>
  <si>
    <t>3233</t>
  </si>
  <si>
    <t>3234</t>
  </si>
  <si>
    <t>3236</t>
  </si>
  <si>
    <t>3237</t>
  </si>
  <si>
    <t>3238</t>
  </si>
  <si>
    <t>3239</t>
  </si>
  <si>
    <t>3241</t>
  </si>
  <si>
    <t>3291</t>
  </si>
  <si>
    <t>3292</t>
  </si>
  <si>
    <t>3293</t>
  </si>
  <si>
    <t>3431</t>
  </si>
  <si>
    <t>3835</t>
  </si>
  <si>
    <t>4223</t>
  </si>
  <si>
    <t>4227</t>
  </si>
  <si>
    <t>Field3</t>
  </si>
  <si>
    <t>program</t>
  </si>
  <si>
    <t>Dvo</t>
  </si>
  <si>
    <t>Naziv</t>
  </si>
  <si>
    <t>ROpcina</t>
  </si>
  <si>
    <t>IOpcina</t>
  </si>
  <si>
    <t>oriovac-redovni</t>
  </si>
  <si>
    <t>31</t>
  </si>
  <si>
    <t>3111</t>
  </si>
  <si>
    <t>32</t>
  </si>
  <si>
    <t>Naknade troškova osobama izvan radnog odnosa</t>
  </si>
  <si>
    <t>Naknade za rad predstavničkih i izvršnih tijela, povjerenstava i slično</t>
  </si>
  <si>
    <t>38</t>
  </si>
  <si>
    <t>Ostale kazne</t>
  </si>
  <si>
    <t>42</t>
  </si>
  <si>
    <t>Uređaji, strojevi i oprema za ostale namjene</t>
  </si>
  <si>
    <t>RRod</t>
  </si>
  <si>
    <t>Irod</t>
  </si>
  <si>
    <t>Usluge promidžbe i informiranja</t>
  </si>
  <si>
    <t>34</t>
  </si>
  <si>
    <t>Re</t>
  </si>
  <si>
    <t>IE</t>
  </si>
  <si>
    <t>ROO</t>
  </si>
  <si>
    <t>IOO</t>
  </si>
  <si>
    <t>predškola - ostala</t>
  </si>
  <si>
    <t>predškola - stupnik</t>
  </si>
  <si>
    <t>predškola oriovac</t>
  </si>
  <si>
    <t>RM</t>
  </si>
  <si>
    <t>IM</t>
  </si>
  <si>
    <t>redovni stupnik</t>
  </si>
  <si>
    <t>Pomoći EU</t>
  </si>
  <si>
    <t>DV ORIOVAC</t>
  </si>
  <si>
    <t>Cet</t>
  </si>
  <si>
    <t>SumOfPotPg</t>
  </si>
  <si>
    <t>SumOfPlan</t>
  </si>
  <si>
    <t>SumOfPot</t>
  </si>
  <si>
    <t>3131</t>
  </si>
  <si>
    <t>3224</t>
  </si>
  <si>
    <t>3235</t>
  </si>
  <si>
    <t>3295</t>
  </si>
  <si>
    <t>3299</t>
  </si>
  <si>
    <t>3433</t>
  </si>
  <si>
    <t>4221</t>
  </si>
  <si>
    <t>4262</t>
  </si>
  <si>
    <t>IZVORNI PLAN ILI REBALANS 2024.*</t>
  </si>
  <si>
    <t>OSTVARENJE/IZVRŠENJE 
2024.</t>
  </si>
  <si>
    <t xml:space="preserve">OSTVARENJE/IZVRŠENJE 
2023. </t>
  </si>
  <si>
    <t>11-Opći</t>
  </si>
  <si>
    <t>43-SufinanciranjeRoditelja</t>
  </si>
  <si>
    <t>52-PomoćiMZO</t>
  </si>
  <si>
    <t>52-PomoćiNenadležniProračun</t>
  </si>
  <si>
    <t>56-PomoćiEU</t>
  </si>
  <si>
    <t>01</t>
  </si>
  <si>
    <t>Redovni Vrtić Oropvac</t>
  </si>
  <si>
    <t>03</t>
  </si>
  <si>
    <t>Predškola Oriovac</t>
  </si>
  <si>
    <t>04</t>
  </si>
  <si>
    <t>Predškola Stupnikl</t>
  </si>
  <si>
    <t>05</t>
  </si>
  <si>
    <t>Predskoškola ostalo</t>
  </si>
  <si>
    <t xml:space="preserve"> IZVRŠENJE 
2024. </t>
  </si>
  <si>
    <t>Matrijalni rashodi</t>
  </si>
  <si>
    <t>SumOfDugPg</t>
  </si>
  <si>
    <t>SumOfDug</t>
  </si>
  <si>
    <t>6361</t>
  </si>
  <si>
    <t>6381</t>
  </si>
  <si>
    <t>6415</t>
  </si>
  <si>
    <t>6526</t>
  </si>
  <si>
    <t>6632</t>
  </si>
  <si>
    <t>6711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</si>
</sst>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9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charset val="238"/>
    </font>
    <font>
      <sz val="10"/>
      <color indexed="8"/>
      <name val="Arial"/>
      <charset val="238"/>
    </font>
    <font>
      <sz val="12"/>
      <color indexed="8"/>
      <name val="Arial"/>
      <family val="2"/>
      <charset val="238"/>
    </font>
    <font>
      <sz val="12"/>
      <color indexed="8"/>
      <name val="Calibri"/>
      <family val="2"/>
      <charset val="238"/>
    </font>
    <font>
      <sz val="12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6"/>
      <color indexed="8"/>
      <name val="Calibri"/>
      <family val="2"/>
      <charset val="238"/>
    </font>
    <font>
      <sz val="16"/>
      <color indexed="8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</font>
    <font>
      <b/>
      <sz val="16"/>
      <color indexed="8"/>
      <name val="Calibri"/>
      <family val="2"/>
      <charset val="238"/>
    </font>
    <font>
      <sz val="11"/>
      <color theme="1"/>
      <name val="Calibri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22"/>
        <bgColor indexed="0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theme="1"/>
      </right>
      <top style="medium">
        <color indexed="64"/>
      </top>
      <bottom style="medium">
        <color indexed="64"/>
      </bottom>
      <diagonal/>
    </border>
    <border>
      <left style="thin">
        <color indexed="22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3" fillId="0" borderId="0"/>
    <xf numFmtId="0" fontId="21" fillId="0" borderId="0"/>
    <xf numFmtId="0" fontId="3" fillId="0" borderId="0"/>
    <xf numFmtId="0" fontId="21" fillId="0" borderId="0"/>
    <xf numFmtId="0" fontId="3" fillId="0" borderId="0"/>
  </cellStyleXfs>
  <cellXfs count="177">
    <xf numFmtId="0" fontId="0" fillId="0" borderId="0" xfId="0"/>
    <xf numFmtId="0" fontId="6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3" fontId="3" fillId="2" borderId="3" xfId="0" applyNumberFormat="1" applyFont="1" applyFill="1" applyBorder="1" applyAlignment="1">
      <alignment horizontal="right"/>
    </xf>
    <xf numFmtId="0" fontId="11" fillId="2" borderId="3" xfId="0" applyFont="1" applyFill="1" applyBorder="1" applyAlignment="1">
      <alignment horizontal="left" vertical="center" wrapText="1"/>
    </xf>
    <xf numFmtId="0" fontId="9" fillId="2" borderId="3" xfId="0" quotePrefix="1" applyFont="1" applyFill="1" applyBorder="1" applyAlignment="1">
      <alignment horizontal="left" vertical="center"/>
    </xf>
    <xf numFmtId="0" fontId="10" fillId="2" borderId="3" xfId="0" quotePrefix="1" applyFont="1" applyFill="1" applyBorder="1" applyAlignment="1">
      <alignment horizontal="left" vertical="center"/>
    </xf>
    <xf numFmtId="0" fontId="11" fillId="2" borderId="3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 wrapText="1"/>
    </xf>
    <xf numFmtId="0" fontId="10" fillId="2" borderId="3" xfId="0" quotePrefix="1" applyFont="1" applyFill="1" applyBorder="1" applyAlignment="1">
      <alignment horizontal="left" vertical="center" wrapText="1"/>
    </xf>
    <xf numFmtId="3" fontId="6" fillId="0" borderId="3" xfId="0" applyNumberFormat="1" applyFont="1" applyBorder="1" applyAlignment="1">
      <alignment horizontal="right"/>
    </xf>
    <xf numFmtId="3" fontId="6" fillId="3" borderId="3" xfId="0" applyNumberFormat="1" applyFont="1" applyFill="1" applyBorder="1" applyAlignment="1">
      <alignment horizontal="right" wrapText="1"/>
    </xf>
    <xf numFmtId="3" fontId="6" fillId="3" borderId="3" xfId="0" applyNumberFormat="1" applyFont="1" applyFill="1" applyBorder="1" applyAlignment="1">
      <alignment horizontal="right"/>
    </xf>
    <xf numFmtId="0" fontId="11" fillId="3" borderId="1" xfId="0" applyFont="1" applyFill="1" applyBorder="1" applyAlignment="1">
      <alignment horizontal="left" vertical="center"/>
    </xf>
    <xf numFmtId="0" fontId="11" fillId="2" borderId="3" xfId="0" applyFont="1" applyFill="1" applyBorder="1" applyAlignment="1">
      <alignment vertical="center" wrapText="1"/>
    </xf>
    <xf numFmtId="0" fontId="9" fillId="2" borderId="3" xfId="0" applyFont="1" applyFill="1" applyBorder="1" applyAlignment="1">
      <alignment vertical="center" wrapText="1"/>
    </xf>
    <xf numFmtId="0" fontId="11" fillId="2" borderId="3" xfId="0" quotePrefix="1" applyFont="1" applyFill="1" applyBorder="1" applyAlignment="1">
      <alignment horizontal="left" vertical="center"/>
    </xf>
    <xf numFmtId="0" fontId="6" fillId="0" borderId="3" xfId="0" quotePrefix="1" applyFont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0" borderId="3" xfId="0" quotePrefix="1" applyFont="1" applyBorder="1" applyAlignment="1">
      <alignment horizontal="center" vertical="center" wrapText="1"/>
    </xf>
    <xf numFmtId="0" fontId="15" fillId="0" borderId="0" xfId="0" applyFont="1"/>
    <xf numFmtId="0" fontId="0" fillId="0" borderId="3" xfId="0" applyBorder="1"/>
    <xf numFmtId="0" fontId="9" fillId="2" borderId="3" xfId="0" quotePrefix="1" applyFont="1" applyFill="1" applyBorder="1" applyAlignment="1">
      <alignment horizontal="left" vertical="center" wrapText="1"/>
    </xf>
    <xf numFmtId="0" fontId="10" fillId="2" borderId="3" xfId="0" applyFont="1" applyFill="1" applyBorder="1" applyAlignment="1">
      <alignment horizontal="left" vertical="center" wrapText="1" indent="1"/>
    </xf>
    <xf numFmtId="0" fontId="10" fillId="2" borderId="3" xfId="0" quotePrefix="1" applyFont="1" applyFill="1" applyBorder="1" applyAlignment="1">
      <alignment horizontal="left" vertical="center" wrapText="1" indent="1"/>
    </xf>
    <xf numFmtId="0" fontId="10" fillId="2" borderId="3" xfId="0" applyFont="1" applyFill="1" applyBorder="1" applyAlignment="1">
      <alignment horizontal="left" vertical="center"/>
    </xf>
    <xf numFmtId="0" fontId="9" fillId="3" borderId="2" xfId="0" applyFont="1" applyFill="1" applyBorder="1" applyAlignment="1">
      <alignment vertical="center"/>
    </xf>
    <xf numFmtId="0" fontId="0" fillId="3" borderId="0" xfId="0" applyFill="1"/>
    <xf numFmtId="0" fontId="6" fillId="3" borderId="3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3" fontId="3" fillId="2" borderId="3" xfId="0" applyNumberFormat="1" applyFont="1" applyFill="1" applyBorder="1" applyAlignment="1">
      <alignment horizontal="left" vertical="center"/>
    </xf>
    <xf numFmtId="0" fontId="2" fillId="2" borderId="0" xfId="0" applyFont="1" applyFill="1" applyAlignment="1">
      <alignment horizontal="center" vertical="center" wrapText="1"/>
    </xf>
    <xf numFmtId="0" fontId="0" fillId="2" borderId="0" xfId="0" applyFill="1"/>
    <xf numFmtId="0" fontId="3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wrapText="1"/>
    </xf>
    <xf numFmtId="0" fontId="1" fillId="2" borderId="5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right" vertical="center"/>
    </xf>
    <xf numFmtId="0" fontId="4" fillId="2" borderId="0" xfId="0" applyFont="1" applyFill="1" applyAlignment="1">
      <alignment horizontal="center" vertical="center" wrapText="1"/>
    </xf>
    <xf numFmtId="0" fontId="3" fillId="2" borderId="0" xfId="0" applyFont="1" applyFill="1"/>
    <xf numFmtId="0" fontId="7" fillId="2" borderId="0" xfId="0" quotePrefix="1" applyFont="1" applyFill="1" applyAlignment="1">
      <alignment horizontal="left" wrapText="1"/>
    </xf>
    <xf numFmtId="0" fontId="8" fillId="2" borderId="0" xfId="0" applyFont="1" applyFill="1" applyAlignment="1">
      <alignment wrapText="1"/>
    </xf>
    <xf numFmtId="3" fontId="5" fillId="2" borderId="0" xfId="0" applyNumberFormat="1" applyFont="1" applyFill="1" applyAlignment="1">
      <alignment horizontal="right"/>
    </xf>
    <xf numFmtId="3" fontId="6" fillId="4" borderId="3" xfId="0" applyNumberFormat="1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3" fontId="0" fillId="0" borderId="3" xfId="0" applyNumberFormat="1" applyBorder="1"/>
    <xf numFmtId="4" fontId="0" fillId="0" borderId="3" xfId="0" applyNumberFormat="1" applyBorder="1"/>
    <xf numFmtId="3" fontId="3" fillId="5" borderId="3" xfId="0" applyNumberFormat="1" applyFont="1" applyFill="1" applyBorder="1" applyAlignment="1">
      <alignment horizontal="left" vertical="center"/>
    </xf>
    <xf numFmtId="3" fontId="3" fillId="6" borderId="3" xfId="0" applyNumberFormat="1" applyFont="1" applyFill="1" applyBorder="1" applyAlignment="1">
      <alignment horizontal="left" vertical="center"/>
    </xf>
    <xf numFmtId="3" fontId="3" fillId="3" borderId="3" xfId="0" applyNumberFormat="1" applyFont="1" applyFill="1" applyBorder="1" applyAlignment="1">
      <alignment horizontal="left" vertical="center"/>
    </xf>
    <xf numFmtId="0" fontId="11" fillId="7" borderId="3" xfId="0" applyFont="1" applyFill="1" applyBorder="1" applyAlignment="1">
      <alignment horizontal="left" vertical="center"/>
    </xf>
    <xf numFmtId="0" fontId="11" fillId="7" borderId="3" xfId="0" applyFont="1" applyFill="1" applyBorder="1" applyAlignment="1">
      <alignment vertical="center" wrapText="1"/>
    </xf>
    <xf numFmtId="3" fontId="3" fillId="7" borderId="3" xfId="0" applyNumberFormat="1" applyFont="1" applyFill="1" applyBorder="1" applyAlignment="1">
      <alignment horizontal="right"/>
    </xf>
    <xf numFmtId="4" fontId="0" fillId="7" borderId="3" xfId="0" applyNumberFormat="1" applyFill="1" applyBorder="1"/>
    <xf numFmtId="0" fontId="11" fillId="7" borderId="3" xfId="0" applyFont="1" applyFill="1" applyBorder="1" applyAlignment="1">
      <alignment horizontal="left" vertical="center" wrapText="1"/>
    </xf>
    <xf numFmtId="0" fontId="11" fillId="8" borderId="3" xfId="0" applyFont="1" applyFill="1" applyBorder="1" applyAlignment="1">
      <alignment horizontal="left" vertical="center" wrapText="1"/>
    </xf>
    <xf numFmtId="3" fontId="3" fillId="8" borderId="3" xfId="0" applyNumberFormat="1" applyFont="1" applyFill="1" applyBorder="1" applyAlignment="1">
      <alignment horizontal="right"/>
    </xf>
    <xf numFmtId="4" fontId="0" fillId="8" borderId="3" xfId="0" applyNumberFormat="1" applyFill="1" applyBorder="1"/>
    <xf numFmtId="0" fontId="5" fillId="0" borderId="0" xfId="0" applyFont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20" fillId="9" borderId="6" xfId="2" applyFont="1" applyFill="1" applyBorder="1" applyAlignment="1">
      <alignment horizontal="center"/>
    </xf>
    <xf numFmtId="0" fontId="20" fillId="0" borderId="7" xfId="2" applyFont="1" applyBorder="1" applyAlignment="1">
      <alignment wrapText="1"/>
    </xf>
    <xf numFmtId="0" fontId="20" fillId="0" borderId="7" xfId="2" applyFont="1" applyBorder="1" applyAlignment="1">
      <alignment horizontal="right" wrapText="1"/>
    </xf>
    <xf numFmtId="0" fontId="19" fillId="9" borderId="6" xfId="3" applyFont="1" applyFill="1" applyBorder="1" applyAlignment="1">
      <alignment horizontal="center"/>
    </xf>
    <xf numFmtId="0" fontId="19" fillId="0" borderId="7" xfId="3" applyFont="1" applyBorder="1" applyAlignment="1">
      <alignment wrapText="1"/>
    </xf>
    <xf numFmtId="0" fontId="19" fillId="0" borderId="7" xfId="3" applyFont="1" applyBorder="1" applyAlignment="1">
      <alignment horizontal="right" wrapText="1"/>
    </xf>
    <xf numFmtId="4" fontId="5" fillId="0" borderId="0" xfId="0" applyNumberFormat="1" applyFont="1" applyAlignment="1">
      <alignment horizontal="right" vertical="center" wrapText="1"/>
    </xf>
    <xf numFmtId="4" fontId="5" fillId="3" borderId="3" xfId="0" applyNumberFormat="1" applyFont="1" applyFill="1" applyBorder="1" applyAlignment="1">
      <alignment horizontal="right" vertical="center" wrapText="1"/>
    </xf>
    <xf numFmtId="4" fontId="22" fillId="6" borderId="4" xfId="0" applyNumberFormat="1" applyFont="1" applyFill="1" applyBorder="1" applyAlignment="1">
      <alignment horizontal="right" vertical="center"/>
    </xf>
    <xf numFmtId="4" fontId="22" fillId="2" borderId="4" xfId="0" applyNumberFormat="1" applyFont="1" applyFill="1" applyBorder="1" applyAlignment="1">
      <alignment horizontal="right" vertical="center"/>
    </xf>
    <xf numFmtId="4" fontId="22" fillId="2" borderId="3" xfId="0" applyNumberFormat="1" applyFont="1" applyFill="1" applyBorder="1" applyAlignment="1">
      <alignment horizontal="right" vertical="center"/>
    </xf>
    <xf numFmtId="4" fontId="22" fillId="5" borderId="4" xfId="0" applyNumberFormat="1" applyFont="1" applyFill="1" applyBorder="1" applyAlignment="1">
      <alignment horizontal="right" vertical="center"/>
    </xf>
    <xf numFmtId="4" fontId="22" fillId="3" borderId="4" xfId="0" applyNumberFormat="1" applyFont="1" applyFill="1" applyBorder="1" applyAlignment="1">
      <alignment horizontal="right" vertical="center"/>
    </xf>
    <xf numFmtId="4" fontId="5" fillId="4" borderId="4" xfId="0" applyNumberFormat="1" applyFont="1" applyFill="1" applyBorder="1" applyAlignment="1">
      <alignment horizontal="right" vertical="center"/>
    </xf>
    <xf numFmtId="4" fontId="5" fillId="2" borderId="4" xfId="0" applyNumberFormat="1" applyFont="1" applyFill="1" applyBorder="1" applyAlignment="1">
      <alignment horizontal="right" vertical="center"/>
    </xf>
    <xf numFmtId="4" fontId="23" fillId="0" borderId="7" xfId="1" applyNumberFormat="1" applyFont="1" applyBorder="1" applyAlignment="1">
      <alignment horizontal="right" wrapText="1"/>
    </xf>
    <xf numFmtId="4" fontId="12" fillId="0" borderId="0" xfId="0" applyNumberFormat="1" applyFont="1" applyAlignment="1">
      <alignment horizontal="right"/>
    </xf>
    <xf numFmtId="0" fontId="12" fillId="0" borderId="0" xfId="0" applyFont="1" applyAlignment="1">
      <alignment horizontal="center"/>
    </xf>
    <xf numFmtId="0" fontId="22" fillId="6" borderId="4" xfId="0" applyFont="1" applyFill="1" applyBorder="1" applyAlignment="1">
      <alignment horizontal="left" vertical="center" wrapText="1"/>
    </xf>
    <xf numFmtId="0" fontId="24" fillId="0" borderId="3" xfId="0" applyFont="1" applyBorder="1" applyAlignment="1">
      <alignment horizontal="left" vertical="center"/>
    </xf>
    <xf numFmtId="0" fontId="24" fillId="0" borderId="3" xfId="0" applyFont="1" applyBorder="1" applyAlignment="1">
      <alignment horizontal="left" vertical="center" wrapText="1"/>
    </xf>
    <xf numFmtId="0" fontId="22" fillId="5" borderId="4" xfId="0" applyFont="1" applyFill="1" applyBorder="1" applyAlignment="1">
      <alignment horizontal="left" vertical="center" wrapText="1"/>
    </xf>
    <xf numFmtId="0" fontId="22" fillId="3" borderId="4" xfId="0" applyFont="1" applyFill="1" applyBorder="1" applyAlignment="1">
      <alignment horizontal="left" vertical="center" wrapText="1"/>
    </xf>
    <xf numFmtId="0" fontId="25" fillId="4" borderId="3" xfId="0" applyFont="1" applyFill="1" applyBorder="1" applyAlignment="1">
      <alignment horizontal="left" vertical="center"/>
    </xf>
    <xf numFmtId="0" fontId="25" fillId="0" borderId="3" xfId="0" applyFont="1" applyBorder="1" applyAlignment="1">
      <alignment horizontal="left" vertical="center"/>
    </xf>
    <xf numFmtId="0" fontId="23" fillId="0" borderId="7" xfId="2" applyFont="1" applyBorder="1" applyAlignment="1">
      <alignment wrapText="1"/>
    </xf>
    <xf numFmtId="0" fontId="5" fillId="2" borderId="4" xfId="0" applyFont="1" applyFill="1" applyBorder="1" applyAlignment="1">
      <alignment horizontal="left" vertical="center" wrapText="1"/>
    </xf>
    <xf numFmtId="0" fontId="25" fillId="0" borderId="3" xfId="0" applyFont="1" applyBorder="1" applyAlignment="1">
      <alignment horizontal="left" vertical="center" wrapText="1"/>
    </xf>
    <xf numFmtId="0" fontId="22" fillId="2" borderId="4" xfId="0" applyFont="1" applyFill="1" applyBorder="1" applyAlignment="1">
      <alignment horizontal="left" vertical="center" wrapText="1"/>
    </xf>
    <xf numFmtId="0" fontId="12" fillId="0" borderId="0" xfId="0" applyFont="1"/>
    <xf numFmtId="0" fontId="20" fillId="0" borderId="8" xfId="2" applyFont="1" applyBorder="1" applyAlignment="1">
      <alignment wrapText="1"/>
    </xf>
    <xf numFmtId="0" fontId="22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left" vertical="center" wrapText="1"/>
    </xf>
    <xf numFmtId="0" fontId="22" fillId="5" borderId="11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left" vertical="center" wrapText="1"/>
    </xf>
    <xf numFmtId="0" fontId="22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left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left" vertical="center" wrapText="1"/>
    </xf>
    <xf numFmtId="0" fontId="23" fillId="0" borderId="15" xfId="2" applyFont="1" applyBorder="1" applyAlignment="1">
      <alignment horizontal="center" wrapText="1"/>
    </xf>
    <xf numFmtId="0" fontId="3" fillId="2" borderId="12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left" vertical="center" wrapText="1"/>
    </xf>
    <xf numFmtId="0" fontId="22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20" fillId="0" borderId="16" xfId="2" applyFont="1" applyBorder="1" applyAlignment="1">
      <alignment wrapText="1"/>
    </xf>
    <xf numFmtId="4" fontId="26" fillId="0" borderId="0" xfId="0" applyNumberFormat="1" applyFont="1"/>
    <xf numFmtId="0" fontId="26" fillId="0" borderId="0" xfId="0" applyFont="1"/>
    <xf numFmtId="3" fontId="0" fillId="0" borderId="0" xfId="0" applyNumberFormat="1"/>
    <xf numFmtId="0" fontId="20" fillId="0" borderId="7" xfId="4" applyFont="1" applyBorder="1" applyAlignment="1">
      <alignment horizontal="right" wrapText="1"/>
    </xf>
    <xf numFmtId="4" fontId="3" fillId="7" borderId="3" xfId="0" applyNumberFormat="1" applyFont="1" applyFill="1" applyBorder="1" applyAlignment="1">
      <alignment horizontal="right"/>
    </xf>
    <xf numFmtId="4" fontId="6" fillId="2" borderId="3" xfId="0" applyNumberFormat="1" applyFont="1" applyFill="1" applyBorder="1" applyAlignment="1">
      <alignment horizontal="right"/>
    </xf>
    <xf numFmtId="4" fontId="3" fillId="2" borderId="3" xfId="0" applyNumberFormat="1" applyFont="1" applyFill="1" applyBorder="1" applyAlignment="1">
      <alignment horizontal="right"/>
    </xf>
    <xf numFmtId="4" fontId="20" fillId="0" borderId="7" xfId="4" applyNumberFormat="1" applyFont="1" applyBorder="1" applyAlignment="1">
      <alignment horizontal="right" wrapText="1"/>
    </xf>
    <xf numFmtId="4" fontId="9" fillId="2" borderId="3" xfId="0" quotePrefix="1" applyNumberFormat="1" applyFont="1" applyFill="1" applyBorder="1" applyAlignment="1">
      <alignment horizontal="left" vertical="center"/>
    </xf>
    <xf numFmtId="4" fontId="27" fillId="0" borderId="3" xfId="0" applyNumberFormat="1" applyFont="1" applyBorder="1"/>
    <xf numFmtId="0" fontId="1" fillId="2" borderId="0" xfId="0" applyFont="1" applyFill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21" fillId="0" borderId="0" xfId="4"/>
    <xf numFmtId="3" fontId="6" fillId="2" borderId="3" xfId="0" applyNumberFormat="1" applyFont="1" applyFill="1" applyBorder="1" applyAlignment="1">
      <alignment horizontal="right"/>
    </xf>
    <xf numFmtId="0" fontId="19" fillId="0" borderId="7" xfId="5" applyFont="1" applyBorder="1" applyAlignment="1">
      <alignment horizontal="right" wrapText="1"/>
    </xf>
    <xf numFmtId="0" fontId="28" fillId="0" borderId="7" xfId="1" applyFont="1" applyBorder="1" applyAlignment="1">
      <alignment wrapText="1"/>
    </xf>
    <xf numFmtId="0" fontId="28" fillId="0" borderId="7" xfId="1" applyFont="1" applyBorder="1" applyAlignment="1">
      <alignment horizontal="right" wrapText="1"/>
    </xf>
    <xf numFmtId="0" fontId="29" fillId="0" borderId="0" xfId="1" applyFont="1"/>
    <xf numFmtId="0" fontId="0" fillId="0" borderId="0" xfId="0" applyAlignment="1">
      <alignment horizontal="right" vertical="center"/>
    </xf>
    <xf numFmtId="4" fontId="31" fillId="0" borderId="7" xfId="1" applyNumberFormat="1" applyFont="1" applyBorder="1" applyAlignment="1">
      <alignment horizontal="right" wrapText="1"/>
    </xf>
    <xf numFmtId="4" fontId="30" fillId="2" borderId="0" xfId="0" applyNumberFormat="1" applyFont="1" applyFill="1" applyAlignment="1">
      <alignment horizontal="right" vertical="center"/>
    </xf>
    <xf numFmtId="0" fontId="32" fillId="0" borderId="7" xfId="1" applyFont="1" applyBorder="1" applyAlignment="1">
      <alignment horizontal="right" wrapText="1"/>
    </xf>
    <xf numFmtId="4" fontId="0" fillId="0" borderId="0" xfId="0" applyNumberFormat="1" applyAlignment="1">
      <alignment horizontal="left" vertical="center"/>
    </xf>
    <xf numFmtId="0" fontId="33" fillId="0" borderId="0" xfId="0" applyFont="1" applyAlignment="1">
      <alignment horizontal="right"/>
    </xf>
    <xf numFmtId="0" fontId="19" fillId="9" borderId="6" xfId="5" applyFont="1" applyFill="1" applyBorder="1" applyAlignment="1">
      <alignment horizontal="center"/>
    </xf>
    <xf numFmtId="0" fontId="19" fillId="0" borderId="7" xfId="5" applyFont="1" applyBorder="1" applyAlignment="1">
      <alignment wrapText="1"/>
    </xf>
    <xf numFmtId="0" fontId="3" fillId="0" borderId="0" xfId="5"/>
    <xf numFmtId="0" fontId="11" fillId="3" borderId="1" xfId="0" quotePrefix="1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vertical="center" wrapText="1"/>
    </xf>
    <xf numFmtId="0" fontId="16" fillId="2" borderId="0" xfId="0" applyFont="1" applyFill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6" fillId="0" borderId="1" xfId="0" quotePrefix="1" applyFont="1" applyBorder="1" applyAlignment="1">
      <alignment horizontal="center" wrapText="1"/>
    </xf>
    <xf numFmtId="0" fontId="6" fillId="0" borderId="2" xfId="0" quotePrefix="1" applyFont="1" applyBorder="1" applyAlignment="1">
      <alignment horizontal="center" wrapText="1"/>
    </xf>
    <xf numFmtId="0" fontId="6" fillId="0" borderId="4" xfId="0" quotePrefix="1" applyFont="1" applyBorder="1" applyAlignment="1">
      <alignment horizontal="center" wrapText="1"/>
    </xf>
    <xf numFmtId="0" fontId="14" fillId="0" borderId="3" xfId="0" quotePrefix="1" applyFont="1" applyBorder="1" applyAlignment="1">
      <alignment horizontal="center" wrapText="1"/>
    </xf>
    <xf numFmtId="0" fontId="14" fillId="0" borderId="1" xfId="0" quotePrefix="1" applyFont="1" applyBorder="1" applyAlignment="1">
      <alignment horizontal="center" wrapText="1"/>
    </xf>
    <xf numFmtId="0" fontId="11" fillId="0" borderId="1" xfId="0" applyFont="1" applyBorder="1" applyAlignment="1">
      <alignment horizontal="left" vertical="center" wrapText="1"/>
    </xf>
    <xf numFmtId="0" fontId="9" fillId="0" borderId="2" xfId="0" applyFont="1" applyBorder="1" applyAlignment="1">
      <alignment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7" fillId="2" borderId="5" xfId="0" applyFont="1" applyFill="1" applyBorder="1" applyAlignment="1">
      <alignment horizontal="left" wrapText="1"/>
    </xf>
    <xf numFmtId="0" fontId="5" fillId="2" borderId="0" xfId="0" applyFont="1" applyFill="1" applyAlignment="1">
      <alignment horizontal="center" vertical="center" wrapText="1"/>
    </xf>
    <xf numFmtId="0" fontId="11" fillId="0" borderId="1" xfId="0" quotePrefix="1" applyFont="1" applyBorder="1" applyAlignment="1">
      <alignment horizontal="left" vertical="center" wrapText="1"/>
    </xf>
    <xf numFmtId="0" fontId="11" fillId="0" borderId="1" xfId="0" quotePrefix="1" applyFont="1" applyBorder="1" applyAlignment="1">
      <alignment horizontal="left" vertical="center"/>
    </xf>
    <xf numFmtId="0" fontId="9" fillId="0" borderId="2" xfId="0" applyFont="1" applyBorder="1" applyAlignment="1">
      <alignment vertical="center"/>
    </xf>
    <xf numFmtId="0" fontId="11" fillId="3" borderId="1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2" fillId="0" borderId="0" xfId="0" applyFont="1" applyAlignment="1">
      <alignment wrapText="1"/>
    </xf>
    <xf numFmtId="0" fontId="18" fillId="0" borderId="0" xfId="0" applyFont="1" applyAlignment="1">
      <alignment horizontal="center"/>
    </xf>
    <xf numFmtId="0" fontId="14" fillId="3" borderId="1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horizontal="left" vertical="center" wrapText="1"/>
    </xf>
    <xf numFmtId="0" fontId="3" fillId="6" borderId="10" xfId="0" applyFont="1" applyFill="1" applyBorder="1" applyAlignment="1">
      <alignment horizontal="left" vertical="center" wrapText="1"/>
    </xf>
    <xf numFmtId="0" fontId="3" fillId="6" borderId="4" xfId="0" applyFont="1" applyFill="1" applyBorder="1" applyAlignment="1">
      <alignment horizontal="left" vertical="center" wrapText="1"/>
    </xf>
  </cellXfs>
  <cellStyles count="6">
    <cellStyle name="Normal" xfId="0" builtinId="0"/>
    <cellStyle name="Normal_Programska klasifikacija" xfId="1" xr:uid="{00000000-0005-0000-0000-000001000000}"/>
    <cellStyle name="Normal_Račun prihoda i rashoda" xfId="4" xr:uid="{00000000-0005-0000-0000-000002000000}"/>
    <cellStyle name="Normal_Rashodi i prihodi prema izvoru" xfId="5" xr:uid="{00000000-0005-0000-0000-000003000000}"/>
    <cellStyle name="Normal_Sheet1" xfId="2" xr:uid="{00000000-0005-0000-0000-000004000000}"/>
    <cellStyle name="Normal_Sheet1_1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P26"/>
  <sheetViews>
    <sheetView topLeftCell="D1" zoomScale="80" zoomScaleNormal="80" workbookViewId="0">
      <selection activeCell="I13" sqref="I13"/>
    </sheetView>
  </sheetViews>
  <sheetFormatPr defaultRowHeight="15" x14ac:dyDescent="0.25"/>
  <cols>
    <col min="6" max="9" width="25.28515625" customWidth="1"/>
    <col min="10" max="11" width="15.7109375" customWidth="1"/>
  </cols>
  <sheetData>
    <row r="1" spans="2:11" ht="42" customHeight="1" x14ac:dyDescent="0.25">
      <c r="B1" s="159" t="s">
        <v>52</v>
      </c>
      <c r="C1" s="159"/>
      <c r="D1" s="159"/>
      <c r="E1" s="159"/>
      <c r="F1" s="159"/>
      <c r="G1" s="159"/>
      <c r="H1" s="159"/>
      <c r="I1" s="159"/>
      <c r="J1" s="159"/>
      <c r="K1" s="159"/>
    </row>
    <row r="2" spans="2:11" ht="18" customHeight="1" x14ac:dyDescent="0.25">
      <c r="B2" s="34"/>
      <c r="C2" s="34"/>
      <c r="D2" s="34"/>
      <c r="E2" s="34"/>
      <c r="F2" s="34"/>
      <c r="G2" s="34"/>
      <c r="H2" s="34"/>
      <c r="I2" s="34"/>
      <c r="J2" s="34"/>
      <c r="K2" s="35"/>
    </row>
    <row r="3" spans="2:11" ht="15.75" customHeight="1" x14ac:dyDescent="0.25">
      <c r="B3" s="159" t="s">
        <v>11</v>
      </c>
      <c r="C3" s="159"/>
      <c r="D3" s="159"/>
      <c r="E3" s="159"/>
      <c r="F3" s="159"/>
      <c r="G3" s="159"/>
      <c r="H3" s="159"/>
      <c r="I3" s="159"/>
      <c r="J3" s="159"/>
      <c r="K3" s="159"/>
    </row>
    <row r="4" spans="2:11" ht="36" customHeight="1" x14ac:dyDescent="0.25">
      <c r="B4" s="145"/>
      <c r="C4" s="145"/>
      <c r="D4" s="145"/>
      <c r="E4" s="34"/>
      <c r="F4" s="34"/>
      <c r="G4" s="34"/>
      <c r="H4" s="34"/>
      <c r="I4" s="36"/>
      <c r="J4" s="36"/>
      <c r="K4" s="35"/>
    </row>
    <row r="5" spans="2:11" ht="18" customHeight="1" x14ac:dyDescent="0.25">
      <c r="B5" s="159" t="s">
        <v>43</v>
      </c>
      <c r="C5" s="159"/>
      <c r="D5" s="159"/>
      <c r="E5" s="159"/>
      <c r="F5" s="159"/>
      <c r="G5" s="159"/>
      <c r="H5" s="159"/>
      <c r="I5" s="159"/>
      <c r="J5" s="159"/>
      <c r="K5" s="159"/>
    </row>
    <row r="6" spans="2:11" ht="18" customHeight="1" x14ac:dyDescent="0.25">
      <c r="B6" s="37"/>
      <c r="C6" s="38"/>
      <c r="D6" s="38"/>
      <c r="E6" s="38"/>
      <c r="F6" s="38"/>
      <c r="G6" s="38"/>
      <c r="H6" s="38"/>
      <c r="I6" s="38"/>
      <c r="J6" s="38"/>
      <c r="K6" s="35"/>
    </row>
    <row r="7" spans="2:11" x14ac:dyDescent="0.25">
      <c r="B7" s="158" t="s">
        <v>44</v>
      </c>
      <c r="C7" s="158"/>
      <c r="D7" s="158"/>
      <c r="E7" s="158"/>
      <c r="F7" s="158"/>
      <c r="G7" s="39"/>
      <c r="H7" s="39"/>
      <c r="I7" s="39"/>
      <c r="J7" s="40"/>
      <c r="K7" s="35"/>
    </row>
    <row r="8" spans="2:11" ht="25.5" x14ac:dyDescent="0.25">
      <c r="B8" s="149" t="s">
        <v>6</v>
      </c>
      <c r="C8" s="150"/>
      <c r="D8" s="150"/>
      <c r="E8" s="150"/>
      <c r="F8" s="151"/>
      <c r="G8" s="18" t="s">
        <v>53</v>
      </c>
      <c r="H8" s="1" t="s">
        <v>35</v>
      </c>
      <c r="I8" s="18" t="s">
        <v>54</v>
      </c>
      <c r="J8" s="1" t="s">
        <v>14</v>
      </c>
      <c r="K8" s="1" t="s">
        <v>34</v>
      </c>
    </row>
    <row r="9" spans="2:11" s="21" customFormat="1" ht="11.25" x14ac:dyDescent="0.2">
      <c r="B9" s="152">
        <v>1</v>
      </c>
      <c r="C9" s="152"/>
      <c r="D9" s="152"/>
      <c r="E9" s="152"/>
      <c r="F9" s="153"/>
      <c r="G9" s="20">
        <v>2</v>
      </c>
      <c r="H9" s="19">
        <v>3</v>
      </c>
      <c r="I9" s="19">
        <v>5</v>
      </c>
      <c r="J9" s="19" t="s">
        <v>16</v>
      </c>
      <c r="K9" s="19" t="s">
        <v>55</v>
      </c>
    </row>
    <row r="10" spans="2:11" x14ac:dyDescent="0.25">
      <c r="B10" s="163" t="s">
        <v>0</v>
      </c>
      <c r="C10" s="144"/>
      <c r="D10" s="144"/>
      <c r="E10" s="144"/>
      <c r="F10" s="164"/>
      <c r="G10" s="13">
        <f>SUM(G11:G12)</f>
        <v>565203.22</v>
      </c>
      <c r="H10" s="13">
        <f t="shared" ref="H10:I10" si="0">SUM(H11:H12)</f>
        <v>714300.67</v>
      </c>
      <c r="I10" s="13">
        <f t="shared" si="0"/>
        <v>671650.25</v>
      </c>
      <c r="J10" s="13">
        <f t="shared" ref="J10:J16" si="1">I10/G10*100</f>
        <v>118.83340827393023</v>
      </c>
      <c r="K10" s="13">
        <f t="shared" ref="K10:K16" si="2">I10/H10*100</f>
        <v>94.02906621941149</v>
      </c>
    </row>
    <row r="11" spans="2:11" x14ac:dyDescent="0.25">
      <c r="B11" s="154" t="s">
        <v>36</v>
      </c>
      <c r="C11" s="155"/>
      <c r="D11" s="155"/>
      <c r="E11" s="155"/>
      <c r="F11" s="162"/>
      <c r="G11" s="11">
        <f>' Račun prihoda i rashoda'!G11</f>
        <v>565203.22</v>
      </c>
      <c r="H11" s="11">
        <f>' Račun prihoda i rashoda'!H11</f>
        <v>714300.67</v>
      </c>
      <c r="I11" s="11">
        <f>' Račun prihoda i rashoda'!I11</f>
        <v>671650.25</v>
      </c>
      <c r="J11" s="11">
        <f t="shared" si="1"/>
        <v>118.83340827393023</v>
      </c>
      <c r="K11" s="11">
        <f t="shared" si="2"/>
        <v>94.02906621941149</v>
      </c>
    </row>
    <row r="12" spans="2:11" x14ac:dyDescent="0.25">
      <c r="B12" s="161" t="s">
        <v>41</v>
      </c>
      <c r="C12" s="162"/>
      <c r="D12" s="162"/>
      <c r="E12" s="162"/>
      <c r="F12" s="162"/>
      <c r="G12" s="11">
        <v>0</v>
      </c>
      <c r="H12" s="11">
        <v>0</v>
      </c>
      <c r="I12" s="11">
        <v>0</v>
      </c>
      <c r="J12" s="11" t="e">
        <f t="shared" si="1"/>
        <v>#DIV/0!</v>
      </c>
      <c r="K12" s="11" t="e">
        <f t="shared" si="2"/>
        <v>#DIV/0!</v>
      </c>
    </row>
    <row r="13" spans="2:11" x14ac:dyDescent="0.25">
      <c r="B13" s="14" t="s">
        <v>1</v>
      </c>
      <c r="C13" s="27"/>
      <c r="D13" s="27"/>
      <c r="E13" s="27"/>
      <c r="F13" s="27"/>
      <c r="G13" s="13"/>
      <c r="H13" s="13"/>
      <c r="I13" s="13"/>
      <c r="J13" s="13" t="e">
        <f t="shared" si="1"/>
        <v>#DIV/0!</v>
      </c>
      <c r="K13" s="13" t="e">
        <f t="shared" si="2"/>
        <v>#DIV/0!</v>
      </c>
    </row>
    <row r="14" spans="2:11" x14ac:dyDescent="0.25">
      <c r="B14" s="160" t="s">
        <v>37</v>
      </c>
      <c r="C14" s="155"/>
      <c r="D14" s="155"/>
      <c r="E14" s="155"/>
      <c r="F14" s="155"/>
      <c r="G14" s="11">
        <f>' Račun prihoda i rashoda'!G34</f>
        <v>527306.64800000004</v>
      </c>
      <c r="H14" s="11">
        <f>' Račun prihoda i rashoda'!H34</f>
        <v>700768.28999999992</v>
      </c>
      <c r="I14" s="11">
        <f>' Račun prihoda i rashoda'!I34</f>
        <v>662404.19000000006</v>
      </c>
      <c r="J14" s="11">
        <f t="shared" si="1"/>
        <v>125.62029940498682</v>
      </c>
      <c r="K14" s="11">
        <f t="shared" si="2"/>
        <v>94.525422946863102</v>
      </c>
    </row>
    <row r="15" spans="2:11" x14ac:dyDescent="0.25">
      <c r="B15" s="161" t="s">
        <v>38</v>
      </c>
      <c r="C15" s="162"/>
      <c r="D15" s="162"/>
      <c r="E15" s="162"/>
      <c r="F15" s="162"/>
      <c r="G15" s="11">
        <f>' Račun prihoda i rashoda'!G81</f>
        <v>1096.18</v>
      </c>
      <c r="H15" s="11">
        <f>' Račun prihoda i rashoda'!H81</f>
        <v>13532.380000000001</v>
      </c>
      <c r="I15" s="11">
        <f>' Račun prihoda i rashoda'!I81</f>
        <v>13532.380000000001</v>
      </c>
      <c r="J15" s="11">
        <f t="shared" si="1"/>
        <v>1234.5034574613658</v>
      </c>
      <c r="K15" s="11">
        <f t="shared" si="2"/>
        <v>100</v>
      </c>
    </row>
    <row r="16" spans="2:11" x14ac:dyDescent="0.25">
      <c r="B16" s="143" t="s">
        <v>45</v>
      </c>
      <c r="C16" s="144"/>
      <c r="D16" s="144"/>
      <c r="E16" s="144"/>
      <c r="F16" s="144"/>
      <c r="G16" s="13"/>
      <c r="H16" s="13"/>
      <c r="I16" s="12"/>
      <c r="J16" s="13" t="e">
        <f t="shared" si="1"/>
        <v>#DIV/0!</v>
      </c>
      <c r="K16" s="13" t="e">
        <f t="shared" si="2"/>
        <v>#DIV/0!</v>
      </c>
    </row>
    <row r="17" spans="1:42" ht="18" x14ac:dyDescent="0.25">
      <c r="B17" s="34"/>
      <c r="C17" s="41"/>
      <c r="D17" s="41"/>
      <c r="E17" s="41"/>
      <c r="F17" s="41"/>
      <c r="G17" s="41"/>
      <c r="H17" s="41"/>
      <c r="I17" s="42"/>
      <c r="J17" s="42"/>
      <c r="K17" s="42"/>
    </row>
    <row r="18" spans="1:42" ht="18" customHeight="1" x14ac:dyDescent="0.25">
      <c r="B18" s="158" t="s">
        <v>46</v>
      </c>
      <c r="C18" s="158"/>
      <c r="D18" s="158"/>
      <c r="E18" s="158"/>
      <c r="F18" s="158"/>
      <c r="G18" s="41"/>
      <c r="H18" s="41"/>
      <c r="I18" s="42"/>
      <c r="J18" s="42"/>
      <c r="K18" s="42"/>
    </row>
    <row r="19" spans="1:42" ht="25.5" x14ac:dyDescent="0.25">
      <c r="B19" s="149" t="s">
        <v>6</v>
      </c>
      <c r="C19" s="150"/>
      <c r="D19" s="150"/>
      <c r="E19" s="150"/>
      <c r="F19" s="151"/>
      <c r="G19" s="18" t="s">
        <v>53</v>
      </c>
      <c r="H19" s="1" t="s">
        <v>35</v>
      </c>
      <c r="I19" s="18" t="s">
        <v>54</v>
      </c>
      <c r="J19" s="1" t="s">
        <v>14</v>
      </c>
      <c r="K19" s="1" t="s">
        <v>34</v>
      </c>
    </row>
    <row r="20" spans="1:42" s="21" customFormat="1" x14ac:dyDescent="0.25">
      <c r="B20" s="152">
        <v>1</v>
      </c>
      <c r="C20" s="152"/>
      <c r="D20" s="152"/>
      <c r="E20" s="152"/>
      <c r="F20" s="153"/>
      <c r="G20" s="20">
        <v>2</v>
      </c>
      <c r="H20" s="19">
        <v>3</v>
      </c>
      <c r="I20" s="19">
        <v>5</v>
      </c>
      <c r="J20" s="19" t="s">
        <v>16</v>
      </c>
      <c r="K20" s="19" t="s">
        <v>55</v>
      </c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 ht="15.75" customHeight="1" x14ac:dyDescent="0.25">
      <c r="A21" s="21"/>
      <c r="B21" s="154" t="s">
        <v>39</v>
      </c>
      <c r="C21" s="156"/>
      <c r="D21" s="156"/>
      <c r="E21" s="156"/>
      <c r="F21" s="157"/>
      <c r="G21" s="11">
        <f>'Račun financiranja '!G7</f>
        <v>0</v>
      </c>
      <c r="H21" s="11">
        <f>'Račun financiranja '!H7</f>
        <v>0</v>
      </c>
      <c r="I21" s="11">
        <f>'Račun financiranja '!I7</f>
        <v>0</v>
      </c>
      <c r="J21" s="11" t="e">
        <f>I21/G21*100</f>
        <v>#DIV/0!</v>
      </c>
      <c r="K21" s="11" t="e">
        <f>I21/H21*100</f>
        <v>#DIV/0!</v>
      </c>
    </row>
    <row r="22" spans="1:42" x14ac:dyDescent="0.25">
      <c r="A22" s="21"/>
      <c r="B22" s="154" t="s">
        <v>40</v>
      </c>
      <c r="C22" s="155"/>
      <c r="D22" s="155"/>
      <c r="E22" s="155"/>
      <c r="F22" s="155"/>
      <c r="G22" s="11">
        <f>'Račun financiranja '!G8</f>
        <v>0</v>
      </c>
      <c r="H22" s="11">
        <f>'Račun financiranja '!H8</f>
        <v>0</v>
      </c>
      <c r="I22" s="11">
        <f>'Račun financiranja '!I8</f>
        <v>0</v>
      </c>
      <c r="J22" s="11" t="e">
        <f>I22/G22*100</f>
        <v>#DIV/0!</v>
      </c>
      <c r="K22" s="11" t="e">
        <f>I22/H22*100</f>
        <v>#DIV/0!</v>
      </c>
    </row>
    <row r="23" spans="1:42" s="28" customFormat="1" ht="15" customHeight="1" x14ac:dyDescent="0.25">
      <c r="A23" s="21"/>
      <c r="B23" s="146" t="s">
        <v>42</v>
      </c>
      <c r="C23" s="147"/>
      <c r="D23" s="147"/>
      <c r="E23" s="147"/>
      <c r="F23" s="148"/>
      <c r="G23" s="13"/>
      <c r="H23" s="13"/>
      <c r="I23" s="13"/>
      <c r="J23" s="13" t="e">
        <f t="shared" ref="J23:J25" si="3">I23/G23*100</f>
        <v>#DIV/0!</v>
      </c>
      <c r="K23" s="13" t="e">
        <f t="shared" ref="K23:K25" si="4">I23/H23*100</f>
        <v>#DIV/0!</v>
      </c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</row>
    <row r="24" spans="1:42" s="28" customFormat="1" ht="15" customHeight="1" x14ac:dyDescent="0.25">
      <c r="A24" s="21"/>
      <c r="B24" s="146" t="s">
        <v>47</v>
      </c>
      <c r="C24" s="147"/>
      <c r="D24" s="147"/>
      <c r="E24" s="147"/>
      <c r="F24" s="148"/>
      <c r="G24" s="13"/>
      <c r="H24" s="13"/>
      <c r="I24" s="13"/>
      <c r="J24" s="13" t="e">
        <f t="shared" si="3"/>
        <v>#DIV/0!</v>
      </c>
      <c r="K24" s="13" t="e">
        <f t="shared" si="4"/>
        <v>#DIV/0!</v>
      </c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 x14ac:dyDescent="0.25">
      <c r="A25" s="21"/>
      <c r="B25" s="143" t="s">
        <v>48</v>
      </c>
      <c r="C25" s="144"/>
      <c r="D25" s="144"/>
      <c r="E25" s="144"/>
      <c r="F25" s="144"/>
      <c r="G25" s="13"/>
      <c r="H25" s="13"/>
      <c r="I25" s="13"/>
      <c r="J25" s="13" t="e">
        <f t="shared" si="3"/>
        <v>#DIV/0!</v>
      </c>
      <c r="K25" s="13" t="e">
        <f t="shared" si="4"/>
        <v>#DIV/0!</v>
      </c>
    </row>
    <row r="26" spans="1:42" ht="15.75" x14ac:dyDescent="0.25">
      <c r="B26" s="43"/>
      <c r="C26" s="44"/>
      <c r="D26" s="44"/>
      <c r="E26" s="44"/>
      <c r="F26" s="44"/>
      <c r="G26" s="45"/>
      <c r="H26" s="45"/>
      <c r="I26" s="45"/>
      <c r="J26" s="45"/>
      <c r="K26" s="35"/>
    </row>
  </sheetData>
  <mergeCells count="21">
    <mergeCell ref="B1:K1"/>
    <mergeCell ref="B3:K3"/>
    <mergeCell ref="B5:K5"/>
    <mergeCell ref="B14:F14"/>
    <mergeCell ref="B15:F15"/>
    <mergeCell ref="B9:F9"/>
    <mergeCell ref="B10:F10"/>
    <mergeCell ref="B11:F11"/>
    <mergeCell ref="B7:F7"/>
    <mergeCell ref="B8:F8"/>
    <mergeCell ref="B12:F12"/>
    <mergeCell ref="B16:F16"/>
    <mergeCell ref="B25:F25"/>
    <mergeCell ref="B4:D4"/>
    <mergeCell ref="B24:F24"/>
    <mergeCell ref="B19:F19"/>
    <mergeCell ref="B20:F20"/>
    <mergeCell ref="B22:F22"/>
    <mergeCell ref="B23:F23"/>
    <mergeCell ref="B21:F21"/>
    <mergeCell ref="B18:F18"/>
  </mergeCells>
  <pageMargins left="0.7" right="0.7" top="0.75" bottom="0.75" header="0.3" footer="0.3"/>
  <pageSetup paperSize="9" scale="7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K90"/>
  <sheetViews>
    <sheetView topLeftCell="G64" zoomScale="96" zoomScaleNormal="96" workbookViewId="0">
      <selection activeCell="L15" sqref="L15"/>
    </sheetView>
  </sheetViews>
  <sheetFormatPr defaultRowHeight="15" x14ac:dyDescent="0.25"/>
  <cols>
    <col min="2" max="2" width="7.42578125" bestFit="1" customWidth="1"/>
    <col min="3" max="3" width="8.42578125" bestFit="1" customWidth="1"/>
    <col min="4" max="4" width="5.42578125" bestFit="1" customWidth="1"/>
    <col min="5" max="5" width="8.140625" customWidth="1"/>
    <col min="6" max="6" width="44.7109375" customWidth="1"/>
    <col min="7" max="9" width="25.28515625" customWidth="1"/>
    <col min="10" max="11" width="15.7109375" customWidth="1"/>
  </cols>
  <sheetData>
    <row r="1" spans="2:11" ht="18" customHeight="1" x14ac:dyDescent="0.25">
      <c r="B1" s="2"/>
      <c r="C1" s="2"/>
      <c r="D1" s="2"/>
      <c r="E1" s="2"/>
      <c r="F1" s="2"/>
      <c r="G1" s="2"/>
      <c r="H1" s="2"/>
      <c r="I1" s="2"/>
      <c r="J1" s="2"/>
    </row>
    <row r="2" spans="2:11" ht="15.75" customHeight="1" x14ac:dyDescent="0.25">
      <c r="B2" s="168" t="s">
        <v>11</v>
      </c>
      <c r="C2" s="168"/>
      <c r="D2" s="168"/>
      <c r="E2" s="168"/>
      <c r="F2" s="168"/>
      <c r="G2" s="168"/>
      <c r="H2" s="168"/>
      <c r="I2" s="168"/>
      <c r="J2" s="168"/>
      <c r="K2" s="168"/>
    </row>
    <row r="3" spans="2:11" ht="18" x14ac:dyDescent="0.25">
      <c r="B3" s="2"/>
      <c r="C3" s="2"/>
      <c r="D3" s="2"/>
      <c r="E3" s="2"/>
      <c r="F3" s="2"/>
      <c r="G3" s="2"/>
      <c r="H3" s="2"/>
      <c r="I3" s="3"/>
      <c r="J3" s="3"/>
    </row>
    <row r="4" spans="2:11" ht="18" customHeight="1" x14ac:dyDescent="0.25">
      <c r="B4" s="168" t="s">
        <v>49</v>
      </c>
      <c r="C4" s="168"/>
      <c r="D4" s="168"/>
      <c r="E4" s="168"/>
      <c r="F4" s="168"/>
      <c r="G4" s="168"/>
      <c r="H4" s="168"/>
      <c r="I4" s="168"/>
      <c r="J4" s="168"/>
      <c r="K4" s="168"/>
    </row>
    <row r="5" spans="2:11" ht="18" x14ac:dyDescent="0.25">
      <c r="B5" s="2"/>
      <c r="C5" s="2"/>
      <c r="D5" s="2"/>
      <c r="E5" s="2"/>
      <c r="F5" s="2"/>
      <c r="G5" s="2"/>
      <c r="H5" s="2"/>
      <c r="I5" s="3"/>
      <c r="J5" s="3"/>
    </row>
    <row r="6" spans="2:11" ht="15.75" customHeight="1" x14ac:dyDescent="0.25">
      <c r="B6" s="168" t="s">
        <v>15</v>
      </c>
      <c r="C6" s="168"/>
      <c r="D6" s="168"/>
      <c r="E6" s="168"/>
      <c r="F6" s="168"/>
      <c r="G6" s="168"/>
      <c r="H6" s="168"/>
      <c r="I6" s="168"/>
      <c r="J6" s="168"/>
      <c r="K6" s="168"/>
    </row>
    <row r="7" spans="2:11" ht="18" x14ac:dyDescent="0.25">
      <c r="B7" s="2"/>
      <c r="C7" s="2"/>
      <c r="D7" s="2"/>
      <c r="E7" s="2"/>
      <c r="F7" s="2"/>
      <c r="G7" s="2"/>
      <c r="H7" s="2"/>
      <c r="I7" s="3"/>
      <c r="J7" s="3"/>
    </row>
    <row r="8" spans="2:11" ht="25.5" x14ac:dyDescent="0.25">
      <c r="B8" s="165" t="s">
        <v>6</v>
      </c>
      <c r="C8" s="166"/>
      <c r="D8" s="166"/>
      <c r="E8" s="166"/>
      <c r="F8" s="167"/>
      <c r="G8" s="29" t="s">
        <v>214</v>
      </c>
      <c r="H8" s="29" t="s">
        <v>212</v>
      </c>
      <c r="I8" s="29" t="s">
        <v>213</v>
      </c>
      <c r="J8" s="29" t="s">
        <v>14</v>
      </c>
      <c r="K8" s="29" t="s">
        <v>34</v>
      </c>
    </row>
    <row r="9" spans="2:11" ht="16.5" customHeight="1" x14ac:dyDescent="0.25">
      <c r="B9" s="165">
        <v>1</v>
      </c>
      <c r="C9" s="166"/>
      <c r="D9" s="166"/>
      <c r="E9" s="166"/>
      <c r="F9" s="167"/>
      <c r="G9" s="29">
        <v>2</v>
      </c>
      <c r="H9" s="29">
        <v>3</v>
      </c>
      <c r="I9" s="29">
        <v>5</v>
      </c>
      <c r="J9" s="29" t="s">
        <v>16</v>
      </c>
      <c r="K9" s="29" t="s">
        <v>55</v>
      </c>
    </row>
    <row r="10" spans="2:11" x14ac:dyDescent="0.25">
      <c r="B10" s="5"/>
      <c r="C10" s="5"/>
      <c r="D10" s="5"/>
      <c r="E10" s="5"/>
      <c r="F10" s="5" t="s">
        <v>17</v>
      </c>
      <c r="G10" s="4"/>
      <c r="H10" s="4"/>
      <c r="I10" s="22"/>
      <c r="J10" s="49" t="e">
        <f t="shared" ref="J10:J12" si="0">I10/G10*100</f>
        <v>#DIV/0!</v>
      </c>
      <c r="K10" s="49" t="e">
        <f t="shared" ref="K10:K12" si="1">I10/H10*100</f>
        <v>#DIV/0!</v>
      </c>
    </row>
    <row r="11" spans="2:11" ht="15.75" customHeight="1" x14ac:dyDescent="0.25">
      <c r="B11" s="5">
        <v>6</v>
      </c>
      <c r="C11" s="5"/>
      <c r="D11" s="5"/>
      <c r="E11" s="5"/>
      <c r="F11" s="5" t="s">
        <v>2</v>
      </c>
      <c r="G11" s="4">
        <f>G12+G18+G25+G21</f>
        <v>565203.22</v>
      </c>
      <c r="H11" s="4">
        <f t="shared" ref="H11" si="2">H12+H18+H25</f>
        <v>714300.67</v>
      </c>
      <c r="I11" s="4">
        <f>I12+I18+I25+I22</f>
        <v>671650.25</v>
      </c>
      <c r="J11" s="49">
        <f t="shared" si="0"/>
        <v>118.83340827393023</v>
      </c>
      <c r="K11" s="49">
        <f t="shared" si="1"/>
        <v>94.02906621941149</v>
      </c>
    </row>
    <row r="12" spans="2:11" ht="25.5" x14ac:dyDescent="0.25">
      <c r="B12" s="5"/>
      <c r="C12" s="9">
        <v>63</v>
      </c>
      <c r="D12" s="9"/>
      <c r="E12" s="9"/>
      <c r="F12" s="9" t="s">
        <v>18</v>
      </c>
      <c r="G12" s="4">
        <f>G13+G15</f>
        <v>186841.22</v>
      </c>
      <c r="H12" s="4">
        <f t="shared" ref="H12:I15" si="3">H13</f>
        <v>164036.45000000001</v>
      </c>
      <c r="I12" s="4">
        <f t="shared" si="3"/>
        <v>167822.28</v>
      </c>
      <c r="J12" s="49">
        <f t="shared" si="0"/>
        <v>89.820800784751881</v>
      </c>
      <c r="K12" s="49">
        <f t="shared" si="1"/>
        <v>102.30791997754156</v>
      </c>
    </row>
    <row r="13" spans="2:11" ht="25.5" x14ac:dyDescent="0.25">
      <c r="B13" s="5"/>
      <c r="C13" s="9"/>
      <c r="D13" s="9">
        <v>636</v>
      </c>
      <c r="E13" s="9"/>
      <c r="F13" s="9" t="s">
        <v>127</v>
      </c>
      <c r="G13" s="4">
        <f>G14</f>
        <v>186841.22</v>
      </c>
      <c r="H13" s="4">
        <f t="shared" si="3"/>
        <v>164036.45000000001</v>
      </c>
      <c r="I13" s="4">
        <f t="shared" si="3"/>
        <v>167822.28</v>
      </c>
      <c r="J13" s="49"/>
      <c r="K13" s="49"/>
    </row>
    <row r="14" spans="2:11" ht="25.5" x14ac:dyDescent="0.25">
      <c r="B14" s="6"/>
      <c r="C14" s="6"/>
      <c r="D14" s="6"/>
      <c r="E14" s="6">
        <v>6361</v>
      </c>
      <c r="F14" s="23" t="s">
        <v>91</v>
      </c>
      <c r="G14" s="48">
        <v>186841.22</v>
      </c>
      <c r="H14" s="48">
        <f>'Programska klasifikacija'!F12</f>
        <v>164036.45000000001</v>
      </c>
      <c r="I14" s="48">
        <f>'Programska klasifikacija'!G12</f>
        <v>167822.28</v>
      </c>
      <c r="J14" s="49">
        <f>I14/G14*100</f>
        <v>89.820800784751881</v>
      </c>
      <c r="K14" s="49">
        <f>I14/H14*100</f>
        <v>102.30791997754156</v>
      </c>
    </row>
    <row r="15" spans="2:11" ht="25.5" x14ac:dyDescent="0.25">
      <c r="B15" s="5"/>
      <c r="C15" s="9"/>
      <c r="D15" s="9">
        <v>638</v>
      </c>
      <c r="E15" s="9"/>
      <c r="F15" s="9" t="s">
        <v>127</v>
      </c>
      <c r="G15" s="4">
        <f>G16+G17</f>
        <v>0</v>
      </c>
      <c r="H15" s="4">
        <f t="shared" si="3"/>
        <v>0</v>
      </c>
      <c r="I15" s="4">
        <f t="shared" si="3"/>
        <v>0</v>
      </c>
      <c r="J15" s="49"/>
      <c r="K15" s="49"/>
    </row>
    <row r="16" spans="2:11" ht="30" customHeight="1" x14ac:dyDescent="0.25">
      <c r="B16" s="6"/>
      <c r="C16" s="6"/>
      <c r="D16" s="6"/>
      <c r="E16" s="6">
        <v>6381</v>
      </c>
      <c r="F16" s="23" t="s">
        <v>136</v>
      </c>
      <c r="G16" s="48">
        <v>0</v>
      </c>
      <c r="H16" s="48"/>
      <c r="I16" s="48"/>
      <c r="J16" s="49" t="e">
        <f>I16/G16*100</f>
        <v>#DIV/0!</v>
      </c>
      <c r="K16" s="49" t="e">
        <f>I16/H16*100</f>
        <v>#DIV/0!</v>
      </c>
    </row>
    <row r="17" spans="2:11" ht="30" customHeight="1" x14ac:dyDescent="0.25">
      <c r="B17" s="6"/>
      <c r="C17" s="6"/>
      <c r="D17" s="6"/>
      <c r="E17" s="6">
        <v>6382</v>
      </c>
      <c r="F17" s="23" t="s">
        <v>137</v>
      </c>
      <c r="G17" s="48">
        <v>0</v>
      </c>
      <c r="H17" s="48"/>
      <c r="I17" s="48"/>
      <c r="J17" s="49" t="e">
        <f>I17/G17*100</f>
        <v>#DIV/0!</v>
      </c>
      <c r="K17" s="49" t="e">
        <f>I17/H17*100</f>
        <v>#DIV/0!</v>
      </c>
    </row>
    <row r="18" spans="2:11" ht="36" customHeight="1" x14ac:dyDescent="0.25">
      <c r="B18" s="6"/>
      <c r="C18" s="6">
        <v>65</v>
      </c>
      <c r="D18" s="7"/>
      <c r="E18" s="7"/>
      <c r="F18" s="9" t="s">
        <v>92</v>
      </c>
      <c r="G18" s="4">
        <f>G19</f>
        <v>107046</v>
      </c>
      <c r="H18" s="4">
        <f t="shared" ref="H18:I22" si="4">H19</f>
        <v>143001.71</v>
      </c>
      <c r="I18" s="4">
        <f t="shared" si="4"/>
        <v>143432.51999999999</v>
      </c>
      <c r="J18" s="49">
        <f t="shared" ref="J18:J29" si="5">I18/G18*100</f>
        <v>133.99148029818954</v>
      </c>
      <c r="K18" s="49">
        <f t="shared" ref="K18:K29" si="6">I18/H18*100</f>
        <v>100.30126213176051</v>
      </c>
    </row>
    <row r="19" spans="2:11" x14ac:dyDescent="0.25">
      <c r="B19" s="6"/>
      <c r="C19" s="17"/>
      <c r="D19" s="7">
        <v>652</v>
      </c>
      <c r="E19" s="7"/>
      <c r="F19" s="9" t="s">
        <v>93</v>
      </c>
      <c r="G19" s="4">
        <f>G20</f>
        <v>107046</v>
      </c>
      <c r="H19" s="4">
        <f t="shared" si="4"/>
        <v>143001.71</v>
      </c>
      <c r="I19" s="4">
        <f t="shared" si="4"/>
        <v>143432.51999999999</v>
      </c>
      <c r="J19" s="49">
        <f t="shared" si="5"/>
        <v>133.99148029818954</v>
      </c>
      <c r="K19" s="49">
        <f t="shared" si="6"/>
        <v>100.30126213176051</v>
      </c>
    </row>
    <row r="20" spans="2:11" x14ac:dyDescent="0.25">
      <c r="B20" s="6"/>
      <c r="C20" s="17"/>
      <c r="D20" s="7"/>
      <c r="E20" s="7">
        <v>6526</v>
      </c>
      <c r="F20" s="9" t="s">
        <v>94</v>
      </c>
      <c r="G20" s="4">
        <v>107046</v>
      </c>
      <c r="H20" s="48">
        <f>'Programska klasifikacija'!F11</f>
        <v>143001.71</v>
      </c>
      <c r="I20" s="48">
        <f>'Programska klasifikacija'!G11</f>
        <v>143432.51999999999</v>
      </c>
      <c r="J20" s="49">
        <f>I20/G20*100</f>
        <v>133.99148029818954</v>
      </c>
      <c r="K20" s="49">
        <f t="shared" si="6"/>
        <v>100.30126213176051</v>
      </c>
    </row>
    <row r="21" spans="2:11" ht="36" customHeight="1" x14ac:dyDescent="0.25">
      <c r="B21" s="6"/>
      <c r="C21" s="6">
        <v>66</v>
      </c>
      <c r="D21" s="7"/>
      <c r="E21" s="7"/>
      <c r="F21" s="9"/>
      <c r="G21" s="4">
        <f>G22</f>
        <v>0</v>
      </c>
      <c r="H21" s="4">
        <f t="shared" si="4"/>
        <v>0</v>
      </c>
      <c r="I21" s="4"/>
      <c r="J21" s="49" t="e">
        <f t="shared" ref="J21:J23" si="7">I21/G21*100</f>
        <v>#DIV/0!</v>
      </c>
      <c r="K21" s="49" t="e">
        <f t="shared" ref="K21:K23" si="8">I21/H21*100</f>
        <v>#DIV/0!</v>
      </c>
    </row>
    <row r="22" spans="2:11" x14ac:dyDescent="0.25">
      <c r="B22" s="6"/>
      <c r="C22" s="17"/>
      <c r="D22" s="7">
        <v>663</v>
      </c>
      <c r="E22" s="7"/>
      <c r="F22" s="9"/>
      <c r="G22" s="4">
        <f>G23+G24</f>
        <v>0</v>
      </c>
      <c r="H22" s="4">
        <f t="shared" si="4"/>
        <v>0</v>
      </c>
      <c r="I22" s="4">
        <f>I24</f>
        <v>799.88</v>
      </c>
      <c r="J22" s="49" t="e">
        <f t="shared" si="7"/>
        <v>#DIV/0!</v>
      </c>
      <c r="K22" s="49" t="e">
        <f t="shared" si="8"/>
        <v>#DIV/0!</v>
      </c>
    </row>
    <row r="23" spans="2:11" x14ac:dyDescent="0.25">
      <c r="B23" s="6"/>
      <c r="C23" s="17"/>
      <c r="D23" s="7"/>
      <c r="E23" s="7">
        <v>6631</v>
      </c>
      <c r="F23" s="9" t="s">
        <v>138</v>
      </c>
      <c r="G23" s="4">
        <v>0</v>
      </c>
      <c r="H23" s="48">
        <f>'Programska klasifikacija'!F14</f>
        <v>0</v>
      </c>
      <c r="I23" s="48">
        <f>'Programska klasifikacija'!G14</f>
        <v>0</v>
      </c>
      <c r="J23" s="49" t="e">
        <f t="shared" si="7"/>
        <v>#DIV/0!</v>
      </c>
      <c r="K23" s="49" t="e">
        <f t="shared" si="8"/>
        <v>#DIV/0!</v>
      </c>
    </row>
    <row r="24" spans="2:11" x14ac:dyDescent="0.25">
      <c r="B24" s="6"/>
      <c r="C24" s="17"/>
      <c r="D24" s="7"/>
      <c r="E24" s="7">
        <v>6632</v>
      </c>
      <c r="F24" s="9" t="s">
        <v>139</v>
      </c>
      <c r="G24" s="4">
        <v>0</v>
      </c>
      <c r="H24" s="48">
        <f>'Programska klasifikacija'!F15</f>
        <v>0</v>
      </c>
      <c r="I24" s="48">
        <v>799.88</v>
      </c>
      <c r="J24" s="49" t="e">
        <f t="shared" ref="J24" si="9">I24/G24*100</f>
        <v>#DIV/0!</v>
      </c>
      <c r="K24" s="49" t="e">
        <f t="shared" ref="K24" si="10">I24/H24*100</f>
        <v>#DIV/0!</v>
      </c>
    </row>
    <row r="25" spans="2:11" ht="30" customHeight="1" x14ac:dyDescent="0.25">
      <c r="B25" s="6"/>
      <c r="C25" s="6">
        <v>67</v>
      </c>
      <c r="D25" s="7"/>
      <c r="E25" s="7"/>
      <c r="F25" s="9" t="s">
        <v>95</v>
      </c>
      <c r="G25" s="4">
        <f>G26</f>
        <v>271316</v>
      </c>
      <c r="H25" s="4">
        <f t="shared" ref="H25:I26" si="11">H26</f>
        <v>407262.51</v>
      </c>
      <c r="I25" s="4">
        <f t="shared" si="11"/>
        <v>359595.57</v>
      </c>
      <c r="J25" s="49">
        <f t="shared" si="5"/>
        <v>132.53754662460008</v>
      </c>
      <c r="K25" s="49">
        <f t="shared" si="6"/>
        <v>88.295770214646069</v>
      </c>
    </row>
    <row r="26" spans="2:11" ht="41.25" customHeight="1" x14ac:dyDescent="0.25">
      <c r="B26" s="6"/>
      <c r="C26" s="17"/>
      <c r="D26" s="7">
        <v>671</v>
      </c>
      <c r="E26" s="7"/>
      <c r="F26" s="9" t="s">
        <v>96</v>
      </c>
      <c r="G26" s="4">
        <f>G27+G28</f>
        <v>271316</v>
      </c>
      <c r="H26" s="4">
        <f t="shared" si="11"/>
        <v>407262.51</v>
      </c>
      <c r="I26" s="4">
        <f t="shared" si="11"/>
        <v>359595.57</v>
      </c>
      <c r="J26" s="49">
        <f t="shared" si="5"/>
        <v>132.53754662460008</v>
      </c>
      <c r="K26" s="49">
        <f t="shared" si="6"/>
        <v>88.295770214646069</v>
      </c>
    </row>
    <row r="27" spans="2:11" ht="28.5" customHeight="1" x14ac:dyDescent="0.25">
      <c r="B27" s="6"/>
      <c r="C27" s="17"/>
      <c r="D27" s="7"/>
      <c r="E27" s="7">
        <v>6711</v>
      </c>
      <c r="F27" s="9" t="s">
        <v>97</v>
      </c>
      <c r="G27" s="4">
        <v>271316</v>
      </c>
      <c r="H27" s="48">
        <f>'Programska klasifikacija'!F9</f>
        <v>407262.51</v>
      </c>
      <c r="I27" s="48">
        <f>'Programska klasifikacija'!G9</f>
        <v>359595.57</v>
      </c>
      <c r="J27" s="49">
        <f t="shared" si="5"/>
        <v>132.53754662460008</v>
      </c>
      <c r="K27" s="49">
        <f t="shared" si="6"/>
        <v>88.295770214646069</v>
      </c>
    </row>
    <row r="28" spans="2:11" ht="36" customHeight="1" x14ac:dyDescent="0.25">
      <c r="B28" s="6"/>
      <c r="C28" s="17"/>
      <c r="D28" s="7"/>
      <c r="E28" s="7">
        <v>6712</v>
      </c>
      <c r="F28" s="9" t="s">
        <v>140</v>
      </c>
      <c r="G28" s="4">
        <v>0</v>
      </c>
      <c r="H28" s="48">
        <f>'Programska klasifikacija'!F10</f>
        <v>0</v>
      </c>
      <c r="I28" s="48">
        <f>'Programska klasifikacija'!G10</f>
        <v>0</v>
      </c>
      <c r="J28" s="49" t="e">
        <f t="shared" ref="J28" si="12">I28/G28*100</f>
        <v>#DIV/0!</v>
      </c>
      <c r="K28" s="49" t="e">
        <f t="shared" ref="K28" si="13">I28/H28*100</f>
        <v>#DIV/0!</v>
      </c>
    </row>
    <row r="29" spans="2:11" ht="17.25" customHeight="1" x14ac:dyDescent="0.25">
      <c r="B29" s="6"/>
      <c r="C29" s="6"/>
      <c r="D29" s="6"/>
      <c r="E29" s="6" t="s">
        <v>13</v>
      </c>
      <c r="F29" s="23"/>
      <c r="G29" s="4"/>
      <c r="H29" s="4"/>
      <c r="I29" s="22"/>
      <c r="J29" s="49" t="e">
        <f t="shared" si="5"/>
        <v>#DIV/0!</v>
      </c>
      <c r="K29" s="49" t="e">
        <f t="shared" si="6"/>
        <v>#DIV/0!</v>
      </c>
    </row>
    <row r="30" spans="2:11" ht="15.75" customHeight="1" x14ac:dyDescent="0.25"/>
    <row r="31" spans="2:11" ht="25.5" x14ac:dyDescent="0.25">
      <c r="B31" s="165" t="s">
        <v>6</v>
      </c>
      <c r="C31" s="166"/>
      <c r="D31" s="166"/>
      <c r="E31" s="166"/>
      <c r="F31" s="167"/>
      <c r="G31" s="29" t="s">
        <v>214</v>
      </c>
      <c r="H31" s="29" t="s">
        <v>212</v>
      </c>
      <c r="I31" s="29" t="s">
        <v>213</v>
      </c>
      <c r="J31" s="29" t="s">
        <v>14</v>
      </c>
      <c r="K31" s="29" t="s">
        <v>34</v>
      </c>
    </row>
    <row r="32" spans="2:11" ht="12.75" customHeight="1" x14ac:dyDescent="0.25">
      <c r="B32" s="165">
        <v>1</v>
      </c>
      <c r="C32" s="166"/>
      <c r="D32" s="166"/>
      <c r="E32" s="166"/>
      <c r="F32" s="167"/>
      <c r="G32" s="29">
        <v>2</v>
      </c>
      <c r="H32" s="29">
        <v>3</v>
      </c>
      <c r="I32" s="29">
        <v>5</v>
      </c>
      <c r="J32" s="29" t="s">
        <v>16</v>
      </c>
      <c r="K32" s="29" t="s">
        <v>55</v>
      </c>
    </row>
    <row r="33" spans="2:11" x14ac:dyDescent="0.25">
      <c r="B33" s="58"/>
      <c r="C33" s="58"/>
      <c r="D33" s="58"/>
      <c r="E33" s="58"/>
      <c r="F33" s="58" t="s">
        <v>7</v>
      </c>
      <c r="G33" s="59">
        <f>G34+G81</f>
        <v>528402.8280000001</v>
      </c>
      <c r="H33" s="59">
        <f>H34+H81</f>
        <v>714300.66999999993</v>
      </c>
      <c r="I33" s="59">
        <f>I34+I81</f>
        <v>675936.57000000007</v>
      </c>
      <c r="J33" s="60">
        <f t="shared" ref="J33:J36" si="14">I33/G33*100</f>
        <v>127.92069500430455</v>
      </c>
      <c r="K33" s="60">
        <f t="shared" ref="K33:K36" si="15">I33/H33*100</f>
        <v>94.629138455099053</v>
      </c>
    </row>
    <row r="34" spans="2:11" x14ac:dyDescent="0.25">
      <c r="B34" s="57">
        <v>3</v>
      </c>
      <c r="C34" s="57"/>
      <c r="D34" s="57"/>
      <c r="E34" s="57"/>
      <c r="F34" s="57" t="s">
        <v>3</v>
      </c>
      <c r="G34" s="55">
        <f>G35+G42+G74+G77</f>
        <v>527306.64800000004</v>
      </c>
      <c r="H34" s="120">
        <f>H35+H42+H74+H77</f>
        <v>700768.28999999992</v>
      </c>
      <c r="I34" s="120">
        <f>I35+I42+I74+I77</f>
        <v>662404.19000000006</v>
      </c>
      <c r="J34" s="56">
        <f t="shared" si="14"/>
        <v>125.62029940498682</v>
      </c>
      <c r="K34" s="56">
        <f t="shared" si="15"/>
        <v>94.525422946863102</v>
      </c>
    </row>
    <row r="35" spans="2:11" x14ac:dyDescent="0.25">
      <c r="B35" s="5"/>
      <c r="C35" s="9">
        <v>31</v>
      </c>
      <c r="D35" s="9"/>
      <c r="E35" s="9"/>
      <c r="F35" s="9" t="s">
        <v>4</v>
      </c>
      <c r="G35" s="4">
        <f>G36+G38+G40</f>
        <v>380120.59</v>
      </c>
      <c r="H35" s="121">
        <f t="shared" ref="H35" si="16">H36+H38+H40</f>
        <v>501833.72</v>
      </c>
      <c r="I35" s="121">
        <f>I36+I38+I40</f>
        <v>464132.16000000003</v>
      </c>
      <c r="J35" s="49">
        <f t="shared" si="14"/>
        <v>122.10129422349891</v>
      </c>
      <c r="K35" s="49">
        <f t="shared" si="15"/>
        <v>92.487240594354645</v>
      </c>
    </row>
    <row r="36" spans="2:11" x14ac:dyDescent="0.25">
      <c r="B36" s="6"/>
      <c r="C36" s="6"/>
      <c r="D36" s="6">
        <v>311</v>
      </c>
      <c r="E36" s="6"/>
      <c r="F36" s="6" t="s">
        <v>19</v>
      </c>
      <c r="G36" s="4">
        <f>G37</f>
        <v>313270.16000000003</v>
      </c>
      <c r="H36" s="122">
        <f t="shared" ref="H36:I36" si="17">H37</f>
        <v>426344.83999999997</v>
      </c>
      <c r="I36" s="122">
        <f t="shared" si="17"/>
        <v>388557.7</v>
      </c>
      <c r="J36" s="49">
        <f t="shared" si="14"/>
        <v>124.03278371613817</v>
      </c>
      <c r="K36" s="49">
        <f t="shared" si="15"/>
        <v>91.136953832958326</v>
      </c>
    </row>
    <row r="37" spans="2:11" x14ac:dyDescent="0.25">
      <c r="B37" s="6"/>
      <c r="C37" s="6"/>
      <c r="D37" s="6"/>
      <c r="E37" s="6">
        <v>3111</v>
      </c>
      <c r="F37" s="6" t="s">
        <v>20</v>
      </c>
      <c r="G37" s="4">
        <v>313270.16000000003</v>
      </c>
      <c r="H37" s="119">
        <v>426344.83999999997</v>
      </c>
      <c r="I37">
        <v>388557.7</v>
      </c>
      <c r="J37" s="49">
        <f>I37/G37*100</f>
        <v>124.03278371613817</v>
      </c>
      <c r="K37" s="49">
        <f>I37/H37*100</f>
        <v>91.136953832958326</v>
      </c>
    </row>
    <row r="38" spans="2:11" x14ac:dyDescent="0.25">
      <c r="B38" s="6"/>
      <c r="C38" s="6"/>
      <c r="D38" s="6">
        <v>312</v>
      </c>
      <c r="E38" s="6"/>
      <c r="F38" s="6" t="s">
        <v>57</v>
      </c>
      <c r="G38" s="4">
        <f>G39</f>
        <v>20636.98</v>
      </c>
      <c r="H38" s="122">
        <v>23298</v>
      </c>
      <c r="I38" s="122">
        <f t="shared" ref="I38" si="18">I39</f>
        <v>24652</v>
      </c>
      <c r="J38" s="49">
        <f t="shared" ref="J38:J65" si="19">I38/G38*100</f>
        <v>119.45546296018119</v>
      </c>
      <c r="K38" s="49">
        <f t="shared" ref="K38:K65" si="20">I38/H38*100</f>
        <v>105.81165765301743</v>
      </c>
    </row>
    <row r="39" spans="2:11" x14ac:dyDescent="0.25">
      <c r="B39" s="6"/>
      <c r="C39" s="6"/>
      <c r="D39" s="6"/>
      <c r="E39" s="6">
        <v>3121</v>
      </c>
      <c r="F39" s="6" t="s">
        <v>57</v>
      </c>
      <c r="G39" s="4">
        <v>20636.98</v>
      </c>
      <c r="H39" s="123">
        <v>23298</v>
      </c>
      <c r="I39" s="123">
        <v>24652</v>
      </c>
      <c r="J39" s="49">
        <f t="shared" si="19"/>
        <v>119.45546296018119</v>
      </c>
      <c r="K39" s="49">
        <f t="shared" si="20"/>
        <v>105.81165765301743</v>
      </c>
    </row>
    <row r="40" spans="2:11" x14ac:dyDescent="0.25">
      <c r="B40" s="6"/>
      <c r="C40" s="6"/>
      <c r="D40" s="6">
        <v>313</v>
      </c>
      <c r="E40" s="6"/>
      <c r="F40" s="6" t="s">
        <v>58</v>
      </c>
      <c r="G40" s="4">
        <f>G41</f>
        <v>46213.45</v>
      </c>
      <c r="H40" s="119">
        <v>52190.880000000005</v>
      </c>
      <c r="I40" s="122">
        <f t="shared" ref="I40" si="21">I41</f>
        <v>50922.460000000014</v>
      </c>
      <c r="J40" s="49">
        <f t="shared" si="19"/>
        <v>110.18969585694211</v>
      </c>
      <c r="K40" s="49">
        <f t="shared" si="20"/>
        <v>97.569652015831139</v>
      </c>
    </row>
    <row r="41" spans="2:11" x14ac:dyDescent="0.25">
      <c r="B41" s="6"/>
      <c r="C41" s="6"/>
      <c r="D41" s="6"/>
      <c r="E41" s="6">
        <v>3132</v>
      </c>
      <c r="F41" s="6" t="s">
        <v>59</v>
      </c>
      <c r="G41" s="4">
        <v>46213.45</v>
      </c>
      <c r="H41" s="123">
        <v>52190.880000000005</v>
      </c>
      <c r="I41" s="123">
        <v>50922.460000000014</v>
      </c>
      <c r="J41" s="49">
        <f t="shared" si="19"/>
        <v>110.18969585694211</v>
      </c>
      <c r="K41" s="49">
        <f t="shared" si="20"/>
        <v>97.569652015831139</v>
      </c>
    </row>
    <row r="42" spans="2:11" x14ac:dyDescent="0.25">
      <c r="B42" s="6"/>
      <c r="C42" s="6">
        <v>32</v>
      </c>
      <c r="D42" s="7"/>
      <c r="E42" s="7"/>
      <c r="F42" s="6" t="s">
        <v>12</v>
      </c>
      <c r="G42" s="4">
        <f>G43+G48+G56+G66+G72</f>
        <v>143176.448</v>
      </c>
      <c r="H42" s="121">
        <f>H43+H48+H56+H66+H72</f>
        <v>196281.80000000002</v>
      </c>
      <c r="I42" s="121">
        <f>I43+I48+I56+I66+I72</f>
        <v>195545.46000000002</v>
      </c>
      <c r="J42" s="49">
        <f t="shared" si="19"/>
        <v>136.57655482555344</v>
      </c>
      <c r="K42" s="49">
        <f t="shared" si="20"/>
        <v>99.624855692173199</v>
      </c>
    </row>
    <row r="43" spans="2:11" x14ac:dyDescent="0.25">
      <c r="B43" s="6"/>
      <c r="C43" s="6"/>
      <c r="D43" s="6">
        <v>321</v>
      </c>
      <c r="E43" s="6"/>
      <c r="F43" s="6" t="s">
        <v>21</v>
      </c>
      <c r="G43" s="4">
        <f>G44+G45+G46+G47</f>
        <v>49405.880000000005</v>
      </c>
      <c r="H43" s="121">
        <f>SUM(H44:H47)</f>
        <v>53672.84</v>
      </c>
      <c r="I43" s="121">
        <f>SUM(I44:I47)</f>
        <v>53920.770000000004</v>
      </c>
      <c r="J43" s="49">
        <f t="shared" si="19"/>
        <v>109.13836571679323</v>
      </c>
      <c r="K43" s="49">
        <f t="shared" si="20"/>
        <v>100.46192823036755</v>
      </c>
    </row>
    <row r="44" spans="2:11" x14ac:dyDescent="0.25">
      <c r="B44" s="6"/>
      <c r="C44" s="17"/>
      <c r="D44" s="6"/>
      <c r="E44" s="6">
        <v>3211</v>
      </c>
      <c r="F44" s="23" t="s">
        <v>22</v>
      </c>
      <c r="G44" s="4">
        <v>930.21</v>
      </c>
      <c r="H44" s="123">
        <v>320</v>
      </c>
      <c r="I44" s="123">
        <v>942.65</v>
      </c>
      <c r="J44" s="49">
        <f t="shared" si="19"/>
        <v>101.33733243031142</v>
      </c>
      <c r="K44" s="49">
        <f t="shared" si="20"/>
        <v>294.578125</v>
      </c>
    </row>
    <row r="45" spans="2:11" ht="25.5" x14ac:dyDescent="0.25">
      <c r="B45" s="6"/>
      <c r="C45" s="6"/>
      <c r="D45" s="7"/>
      <c r="E45" s="6">
        <v>3212</v>
      </c>
      <c r="F45" s="23" t="s">
        <v>60</v>
      </c>
      <c r="G45" s="4">
        <v>28737.510000000002</v>
      </c>
      <c r="H45" s="123">
        <v>29162.77</v>
      </c>
      <c r="I45" s="123">
        <v>29026.23</v>
      </c>
      <c r="J45" s="49">
        <f t="shared" si="19"/>
        <v>101.00467994617486</v>
      </c>
      <c r="K45" s="49">
        <f t="shared" si="20"/>
        <v>99.531800305663694</v>
      </c>
    </row>
    <row r="46" spans="2:11" x14ac:dyDescent="0.25">
      <c r="B46" s="6"/>
      <c r="C46" s="17"/>
      <c r="D46" s="6"/>
      <c r="E46" s="6">
        <v>3213</v>
      </c>
      <c r="F46" s="23" t="s">
        <v>61</v>
      </c>
      <c r="G46" s="4">
        <v>963.52</v>
      </c>
      <c r="H46" s="123">
        <v>1930.51</v>
      </c>
      <c r="I46" s="123">
        <v>1930.51</v>
      </c>
      <c r="J46" s="49">
        <f t="shared" si="19"/>
        <v>200.36013782796411</v>
      </c>
      <c r="K46" s="49">
        <f t="shared" si="20"/>
        <v>100</v>
      </c>
    </row>
    <row r="47" spans="2:11" x14ac:dyDescent="0.25">
      <c r="B47" s="6"/>
      <c r="C47" s="6"/>
      <c r="D47" s="7"/>
      <c r="E47" s="6">
        <v>3214</v>
      </c>
      <c r="F47" s="6" t="s">
        <v>62</v>
      </c>
      <c r="G47" s="4">
        <v>18774.640000000003</v>
      </c>
      <c r="H47" s="123">
        <v>22259.56</v>
      </c>
      <c r="I47" s="123">
        <v>22021.38</v>
      </c>
      <c r="J47" s="49">
        <f t="shared" si="19"/>
        <v>117.29322106841995</v>
      </c>
      <c r="K47" s="49">
        <f t="shared" si="20"/>
        <v>98.929987834440567</v>
      </c>
    </row>
    <row r="48" spans="2:11" ht="14.25" customHeight="1" x14ac:dyDescent="0.25">
      <c r="B48" s="6"/>
      <c r="C48" s="6"/>
      <c r="D48" s="6">
        <v>322</v>
      </c>
      <c r="E48" s="6"/>
      <c r="F48" s="6" t="s">
        <v>63</v>
      </c>
      <c r="G48" s="4">
        <f>G49+G50+G51+G52+G53+G54+G55</f>
        <v>56903.358000000007</v>
      </c>
      <c r="H48" s="121">
        <f>SUM(H49:H55)</f>
        <v>80102.55</v>
      </c>
      <c r="I48" s="121">
        <f>SUM(I49:I55)</f>
        <v>79851.14</v>
      </c>
      <c r="J48" s="49">
        <f t="shared" si="19"/>
        <v>140.32764112093346</v>
      </c>
      <c r="K48" s="49">
        <f t="shared" si="20"/>
        <v>99.686139829506047</v>
      </c>
    </row>
    <row r="49" spans="2:11" x14ac:dyDescent="0.25">
      <c r="B49" s="6"/>
      <c r="C49" s="17"/>
      <c r="D49" s="6"/>
      <c r="E49" s="6">
        <v>3221</v>
      </c>
      <c r="F49" s="23" t="s">
        <v>64</v>
      </c>
      <c r="G49" s="119">
        <v>17504.648000000005</v>
      </c>
      <c r="H49" s="119">
        <v>25154.190000000002</v>
      </c>
      <c r="I49" s="119">
        <v>24409.620000000003</v>
      </c>
      <c r="J49" s="49">
        <f t="shared" si="19"/>
        <v>139.44650586518503</v>
      </c>
      <c r="K49" s="49">
        <f t="shared" si="20"/>
        <v>97.039976242526592</v>
      </c>
    </row>
    <row r="50" spans="2:11" x14ac:dyDescent="0.25">
      <c r="B50" s="6"/>
      <c r="C50" s="17"/>
      <c r="D50" s="6"/>
      <c r="E50" s="6">
        <v>3222</v>
      </c>
      <c r="F50" s="23" t="s">
        <v>65</v>
      </c>
      <c r="G50" s="119">
        <v>31285.98000000001</v>
      </c>
      <c r="H50" s="119">
        <v>35994.46</v>
      </c>
      <c r="I50" s="119">
        <v>36910.419999999991</v>
      </c>
      <c r="J50" s="49">
        <f t="shared" si="19"/>
        <v>117.97750941476015</v>
      </c>
      <c r="K50" s="49">
        <f t="shared" si="20"/>
        <v>102.54472493822658</v>
      </c>
    </row>
    <row r="51" spans="2:11" x14ac:dyDescent="0.25">
      <c r="B51" s="6"/>
      <c r="C51" s="17"/>
      <c r="D51" s="6"/>
      <c r="E51" s="6">
        <v>3223</v>
      </c>
      <c r="F51" s="23" t="s">
        <v>66</v>
      </c>
      <c r="G51" s="119">
        <v>6330.95</v>
      </c>
      <c r="H51" s="119">
        <v>7556.18</v>
      </c>
      <c r="I51" s="119">
        <v>7524.35</v>
      </c>
      <c r="J51" s="49">
        <f t="shared" si="19"/>
        <v>118.85025154202766</v>
      </c>
      <c r="K51" s="49">
        <f t="shared" si="20"/>
        <v>99.578755402862299</v>
      </c>
    </row>
    <row r="52" spans="2:11" ht="25.5" x14ac:dyDescent="0.25">
      <c r="B52" s="6"/>
      <c r="C52" s="17"/>
      <c r="D52" s="6"/>
      <c r="E52" s="6">
        <v>3224</v>
      </c>
      <c r="F52" s="23" t="s">
        <v>67</v>
      </c>
      <c r="G52" s="128"/>
      <c r="H52" s="119">
        <v>424.51</v>
      </c>
      <c r="I52" s="119">
        <v>424.51</v>
      </c>
      <c r="J52" s="49" t="e">
        <f t="shared" si="19"/>
        <v>#DIV/0!</v>
      </c>
      <c r="K52" s="49">
        <f t="shared" si="20"/>
        <v>100</v>
      </c>
    </row>
    <row r="53" spans="2:11" x14ac:dyDescent="0.25">
      <c r="B53" s="6"/>
      <c r="C53" s="17"/>
      <c r="D53" s="6"/>
      <c r="E53" s="6">
        <v>3225</v>
      </c>
      <c r="F53" s="23" t="s">
        <v>68</v>
      </c>
      <c r="G53" s="119">
        <v>1710.9</v>
      </c>
      <c r="H53" s="119">
        <v>9778.39</v>
      </c>
      <c r="I53" s="119">
        <v>9387.4200000000019</v>
      </c>
      <c r="J53" s="49">
        <f t="shared" si="19"/>
        <v>548.68314921970898</v>
      </c>
      <c r="K53" s="49">
        <f t="shared" si="20"/>
        <v>96.001693530325568</v>
      </c>
    </row>
    <row r="54" spans="2:11" x14ac:dyDescent="0.25">
      <c r="B54" s="6"/>
      <c r="C54" s="17"/>
      <c r="D54" s="6"/>
      <c r="E54" s="6">
        <v>3227</v>
      </c>
      <c r="F54" s="23" t="s">
        <v>69</v>
      </c>
      <c r="G54" s="119">
        <v>70.88</v>
      </c>
      <c r="H54" s="119">
        <v>1194.82</v>
      </c>
      <c r="I54" s="119">
        <v>1194.82</v>
      </c>
      <c r="J54" s="49">
        <f t="shared" si="19"/>
        <v>1685.6941309255078</v>
      </c>
      <c r="K54" s="49">
        <f t="shared" si="20"/>
        <v>100</v>
      </c>
    </row>
    <row r="55" spans="2:11" x14ac:dyDescent="0.25">
      <c r="B55" s="6"/>
      <c r="C55" s="17"/>
      <c r="D55" s="6"/>
      <c r="E55" s="6">
        <v>3229</v>
      </c>
      <c r="F55" s="23" t="s">
        <v>133</v>
      </c>
      <c r="G55" s="4">
        <v>0</v>
      </c>
      <c r="H55" s="49">
        <v>0</v>
      </c>
      <c r="I55" s="49">
        <v>0</v>
      </c>
      <c r="J55" s="49" t="e">
        <f t="shared" ref="J55" si="22">I55/G55*100</f>
        <v>#DIV/0!</v>
      </c>
      <c r="K55" s="49" t="e">
        <f t="shared" ref="K55" si="23">I55/H55*100</f>
        <v>#DIV/0!</v>
      </c>
    </row>
    <row r="56" spans="2:11" x14ac:dyDescent="0.25">
      <c r="B56" s="6"/>
      <c r="C56" s="6"/>
      <c r="D56" s="6">
        <v>323</v>
      </c>
      <c r="E56" s="6"/>
      <c r="F56" s="6" t="s">
        <v>21</v>
      </c>
      <c r="G56" s="129">
        <f>G57+G58+G60+G62+G63+G64+G65+G59+G61</f>
        <v>27934.659999999996</v>
      </c>
      <c r="H56" s="129">
        <f t="shared" ref="H56:I56" si="24">H57+H58+H60+H62+H63+H64+H65+H59+H61</f>
        <v>40196.89</v>
      </c>
      <c r="I56" s="129">
        <f t="shared" si="24"/>
        <v>38720.979999999996</v>
      </c>
      <c r="J56" s="49">
        <f t="shared" si="19"/>
        <v>138.61267686809146</v>
      </c>
      <c r="K56" s="49">
        <f t="shared" si="20"/>
        <v>96.328298034997232</v>
      </c>
    </row>
    <row r="57" spans="2:11" x14ac:dyDescent="0.25">
      <c r="B57" s="6"/>
      <c r="C57" s="17"/>
      <c r="D57" s="6"/>
      <c r="E57" s="6">
        <v>3231</v>
      </c>
      <c r="F57" s="23" t="s">
        <v>70</v>
      </c>
      <c r="G57" s="119">
        <v>2347.5699999999997</v>
      </c>
      <c r="H57" s="119">
        <v>2416.7999999999997</v>
      </c>
      <c r="I57" s="119">
        <v>2162.3599999999997</v>
      </c>
      <c r="J57" s="49">
        <f t="shared" si="19"/>
        <v>92.110565393151205</v>
      </c>
      <c r="K57" s="49">
        <f t="shared" si="20"/>
        <v>89.472029129427341</v>
      </c>
    </row>
    <row r="58" spans="2:11" x14ac:dyDescent="0.25">
      <c r="B58" s="6"/>
      <c r="C58" s="17"/>
      <c r="D58" s="6"/>
      <c r="E58" s="6">
        <v>3232</v>
      </c>
      <c r="F58" s="23" t="s">
        <v>71</v>
      </c>
      <c r="G58" s="119">
        <v>1532.7699999999998</v>
      </c>
      <c r="H58" s="119">
        <v>2905.02</v>
      </c>
      <c r="I58" s="119">
        <v>2905.02</v>
      </c>
      <c r="J58" s="49">
        <f t="shared" si="19"/>
        <v>189.52745682652977</v>
      </c>
      <c r="K58" s="49">
        <f t="shared" si="20"/>
        <v>100</v>
      </c>
    </row>
    <row r="59" spans="2:11" x14ac:dyDescent="0.25">
      <c r="B59" s="6"/>
      <c r="C59" s="17"/>
      <c r="D59" s="6"/>
      <c r="E59" s="6">
        <v>3233</v>
      </c>
      <c r="F59" s="23" t="s">
        <v>134</v>
      </c>
      <c r="G59" s="119">
        <v>856.39</v>
      </c>
      <c r="H59" s="128"/>
      <c r="I59" s="128"/>
      <c r="J59" s="49">
        <f t="shared" ref="J59" si="25">I59/G59*100</f>
        <v>0</v>
      </c>
      <c r="K59" s="49" t="e">
        <f t="shared" ref="K59" si="26">I59/H59*100</f>
        <v>#DIV/0!</v>
      </c>
    </row>
    <row r="60" spans="2:11" x14ac:dyDescent="0.25">
      <c r="B60" s="6"/>
      <c r="C60" s="17"/>
      <c r="D60" s="6"/>
      <c r="E60" s="6">
        <v>3234</v>
      </c>
      <c r="F60" s="23" t="s">
        <v>72</v>
      </c>
      <c r="G60" s="119">
        <v>1908.8200000000002</v>
      </c>
      <c r="H60" s="119">
        <v>3268.3599999999997</v>
      </c>
      <c r="I60" s="119">
        <v>3121.62</v>
      </c>
      <c r="J60" s="49">
        <f t="shared" si="19"/>
        <v>163.53663519870912</v>
      </c>
      <c r="K60" s="49">
        <f t="shared" si="20"/>
        <v>95.510286504546627</v>
      </c>
    </row>
    <row r="61" spans="2:11" x14ac:dyDescent="0.25">
      <c r="B61" s="6"/>
      <c r="C61" s="17"/>
      <c r="D61" s="6"/>
      <c r="E61" s="6">
        <v>3235</v>
      </c>
      <c r="F61" s="23" t="s">
        <v>72</v>
      </c>
      <c r="G61" s="128"/>
      <c r="H61" s="119">
        <v>148.68</v>
      </c>
      <c r="I61" s="119">
        <v>228.3</v>
      </c>
      <c r="J61" s="49"/>
      <c r="K61" s="49"/>
    </row>
    <row r="62" spans="2:11" x14ac:dyDescent="0.25">
      <c r="B62" s="6"/>
      <c r="C62" s="17"/>
      <c r="D62" s="6"/>
      <c r="E62" s="6">
        <v>3236</v>
      </c>
      <c r="F62" s="23" t="s">
        <v>73</v>
      </c>
      <c r="G62" s="119">
        <v>1818.18</v>
      </c>
      <c r="H62" s="119">
        <v>3173.84</v>
      </c>
      <c r="I62" s="119">
        <v>3333.74</v>
      </c>
      <c r="J62" s="49">
        <f t="shared" si="19"/>
        <v>183.35588335588332</v>
      </c>
      <c r="K62" s="49">
        <f t="shared" si="20"/>
        <v>105.03806114990041</v>
      </c>
    </row>
    <row r="63" spans="2:11" x14ac:dyDescent="0.25">
      <c r="B63" s="6"/>
      <c r="C63" s="17"/>
      <c r="D63" s="6"/>
      <c r="E63" s="6">
        <v>3237</v>
      </c>
      <c r="F63" s="23" t="s">
        <v>74</v>
      </c>
      <c r="G63" s="119">
        <v>11597.76</v>
      </c>
      <c r="H63" s="119">
        <v>23829.53</v>
      </c>
      <c r="I63" s="119">
        <v>21749.53</v>
      </c>
      <c r="J63" s="49">
        <f t="shared" si="19"/>
        <v>187.53216138288769</v>
      </c>
      <c r="K63" s="49">
        <f t="shared" si="20"/>
        <v>91.271334348600249</v>
      </c>
    </row>
    <row r="64" spans="2:11" x14ac:dyDescent="0.25">
      <c r="B64" s="6"/>
      <c r="C64" s="17"/>
      <c r="D64" s="6"/>
      <c r="E64" s="6">
        <v>3238</v>
      </c>
      <c r="F64" s="23" t="s">
        <v>75</v>
      </c>
      <c r="G64" s="119">
        <v>3799.2799999999997</v>
      </c>
      <c r="H64" s="119">
        <v>491.74</v>
      </c>
      <c r="I64" s="119">
        <v>491.74000000000012</v>
      </c>
      <c r="J64" s="49">
        <f t="shared" si="19"/>
        <v>12.942978669642674</v>
      </c>
      <c r="K64" s="49">
        <f t="shared" si="20"/>
        <v>100.00000000000003</v>
      </c>
    </row>
    <row r="65" spans="2:11" x14ac:dyDescent="0.25">
      <c r="B65" s="6"/>
      <c r="C65" s="17"/>
      <c r="D65" s="6"/>
      <c r="E65" s="6">
        <v>3239</v>
      </c>
      <c r="F65" s="23" t="s">
        <v>76</v>
      </c>
      <c r="G65" s="119">
        <v>4073.8900000000003</v>
      </c>
      <c r="H65" s="119">
        <v>3962.92</v>
      </c>
      <c r="I65" s="119">
        <v>4728.67</v>
      </c>
      <c r="J65" s="49">
        <f t="shared" si="19"/>
        <v>116.07259891651466</v>
      </c>
      <c r="K65" s="49">
        <f t="shared" si="20"/>
        <v>119.32287303301605</v>
      </c>
    </row>
    <row r="66" spans="2:11" x14ac:dyDescent="0.25">
      <c r="B66" s="6"/>
      <c r="C66" s="6"/>
      <c r="D66" s="6">
        <v>329</v>
      </c>
      <c r="E66" s="6"/>
      <c r="F66" s="6" t="s">
        <v>77</v>
      </c>
      <c r="G66" s="129">
        <f>G67+G69+G70+G71+G68</f>
        <v>8033.24</v>
      </c>
      <c r="H66" s="121">
        <f>SUM(H67:H71)</f>
        <v>12738.15</v>
      </c>
      <c r="I66" s="121">
        <f>SUM(I67:I71)</f>
        <v>13685.650000000003</v>
      </c>
      <c r="J66" s="49">
        <f t="shared" ref="J66:J71" si="27">I66/G66*100</f>
        <v>170.36276770020569</v>
      </c>
      <c r="K66" s="49">
        <f t="shared" ref="K66:K71" si="28">I66/H66*100</f>
        <v>107.43828577933219</v>
      </c>
    </row>
    <row r="67" spans="2:11" ht="14.25" customHeight="1" x14ac:dyDescent="0.25">
      <c r="B67" s="6"/>
      <c r="C67" s="17"/>
      <c r="D67" s="6"/>
      <c r="E67" s="6">
        <v>3291</v>
      </c>
      <c r="F67" s="23" t="s">
        <v>135</v>
      </c>
      <c r="G67" s="119">
        <v>4517.7599999999993</v>
      </c>
      <c r="H67" s="119">
        <v>6501.49</v>
      </c>
      <c r="I67" s="119">
        <v>6501.4900000000025</v>
      </c>
      <c r="J67" s="49">
        <f t="shared" si="27"/>
        <v>143.90959236435762</v>
      </c>
      <c r="K67" s="49">
        <f t="shared" si="28"/>
        <v>100.00000000000004</v>
      </c>
    </row>
    <row r="68" spans="2:11" ht="14.25" customHeight="1" x14ac:dyDescent="0.25">
      <c r="B68" s="6"/>
      <c r="C68" s="17"/>
      <c r="D68" s="6"/>
      <c r="E68" s="6">
        <v>3292</v>
      </c>
      <c r="F68" s="23" t="s">
        <v>78</v>
      </c>
      <c r="G68" s="119">
        <v>3104.9500000000003</v>
      </c>
      <c r="H68" s="119">
        <v>3248.6600000000003</v>
      </c>
      <c r="I68" s="119">
        <v>3248.6600000000003</v>
      </c>
      <c r="J68" s="49">
        <f t="shared" si="27"/>
        <v>104.6284159165204</v>
      </c>
      <c r="K68" s="49">
        <f t="shared" si="28"/>
        <v>100</v>
      </c>
    </row>
    <row r="69" spans="2:11" x14ac:dyDescent="0.25">
      <c r="B69" s="6"/>
      <c r="C69" s="17"/>
      <c r="D69" s="6"/>
      <c r="E69" s="6">
        <v>3293</v>
      </c>
      <c r="F69" s="23" t="s">
        <v>79</v>
      </c>
      <c r="G69" s="119">
        <v>410.53</v>
      </c>
      <c r="H69" s="119">
        <v>1140</v>
      </c>
      <c r="I69" s="119">
        <v>1919.5</v>
      </c>
      <c r="J69" s="49">
        <f t="shared" si="27"/>
        <v>467.5663167125424</v>
      </c>
      <c r="K69" s="49">
        <f t="shared" si="28"/>
        <v>168.37719298245614</v>
      </c>
    </row>
    <row r="70" spans="2:11" x14ac:dyDescent="0.25">
      <c r="B70" s="6"/>
      <c r="C70" s="17"/>
      <c r="D70" s="6"/>
      <c r="E70" s="6">
        <v>3295</v>
      </c>
      <c r="F70" s="23" t="s">
        <v>80</v>
      </c>
      <c r="G70" s="128"/>
      <c r="H70" s="119">
        <v>1848</v>
      </c>
      <c r="I70" s="119">
        <v>2016</v>
      </c>
      <c r="J70" s="49" t="e">
        <f t="shared" si="27"/>
        <v>#DIV/0!</v>
      </c>
      <c r="K70" s="49">
        <f t="shared" si="28"/>
        <v>109.09090909090908</v>
      </c>
    </row>
    <row r="71" spans="2:11" x14ac:dyDescent="0.25">
      <c r="B71" s="6"/>
      <c r="C71" s="17"/>
      <c r="D71" s="6"/>
      <c r="E71" s="6">
        <v>3299</v>
      </c>
      <c r="F71" s="23" t="s">
        <v>77</v>
      </c>
      <c r="G71" s="4">
        <v>0</v>
      </c>
      <c r="H71" s="49">
        <f>'Programska klasifikacija'!F47+'Programska klasifikacija'!F81+'Programska klasifikacija'!F129</f>
        <v>0</v>
      </c>
      <c r="I71" s="49">
        <f>'Programska klasifikacija'!G47+'Programska klasifikacija'!G81+'Programska klasifikacija'!G129</f>
        <v>0</v>
      </c>
      <c r="J71" s="49" t="e">
        <f t="shared" si="27"/>
        <v>#DIV/0!</v>
      </c>
      <c r="K71" s="49" t="e">
        <f t="shared" si="28"/>
        <v>#DIV/0!</v>
      </c>
    </row>
    <row r="72" spans="2:11" x14ac:dyDescent="0.25">
      <c r="B72" s="6"/>
      <c r="C72" s="6"/>
      <c r="D72" s="7">
        <v>324</v>
      </c>
      <c r="E72" s="7"/>
      <c r="F72" s="6"/>
      <c r="G72" s="4">
        <f>G73</f>
        <v>899.31000000000006</v>
      </c>
      <c r="H72" s="122">
        <f>H73</f>
        <v>9571.3700000000008</v>
      </c>
      <c r="I72" s="122">
        <f>I73</f>
        <v>9366.92</v>
      </c>
      <c r="J72" s="49">
        <f t="shared" ref="J72:J73" si="29">I72/G72*100</f>
        <v>1041.5674239138893</v>
      </c>
      <c r="K72" s="49">
        <f t="shared" ref="K72:K73" si="30">I72/H72*100</f>
        <v>97.863942152481826</v>
      </c>
    </row>
    <row r="73" spans="2:11" x14ac:dyDescent="0.25">
      <c r="B73" s="6"/>
      <c r="C73" s="6"/>
      <c r="D73" s="6"/>
      <c r="E73" s="6">
        <v>3241</v>
      </c>
      <c r="F73" s="6"/>
      <c r="G73" s="119">
        <v>899.31000000000006</v>
      </c>
      <c r="H73" s="119">
        <v>9571.3700000000008</v>
      </c>
      <c r="I73" s="119">
        <v>9366.92</v>
      </c>
      <c r="J73" s="49">
        <f t="shared" si="29"/>
        <v>1041.5674239138893</v>
      </c>
      <c r="K73" s="49">
        <f t="shared" si="30"/>
        <v>97.863942152481826</v>
      </c>
    </row>
    <row r="74" spans="2:11" x14ac:dyDescent="0.25">
      <c r="B74" s="6"/>
      <c r="C74" s="6">
        <v>34</v>
      </c>
      <c r="D74" s="7"/>
      <c r="E74" s="7"/>
      <c r="F74" s="6" t="s">
        <v>81</v>
      </c>
      <c r="G74" s="4">
        <f t="shared" ref="G74:I75" si="31">G75</f>
        <v>1009.6100000000001</v>
      </c>
      <c r="H74" s="122">
        <f t="shared" si="31"/>
        <v>1117.08</v>
      </c>
      <c r="I74" s="121">
        <f t="shared" si="31"/>
        <v>1190.8800000000001</v>
      </c>
      <c r="J74" s="49">
        <f t="shared" ref="J74:J79" si="32">I74/G74*100</f>
        <v>117.95445766186943</v>
      </c>
      <c r="K74" s="49">
        <f t="shared" ref="K74:K79" si="33">I74/H74*100</f>
        <v>106.60650982919758</v>
      </c>
    </row>
    <row r="75" spans="2:11" x14ac:dyDescent="0.25">
      <c r="B75" s="6"/>
      <c r="C75" s="6"/>
      <c r="D75" s="6">
        <v>343</v>
      </c>
      <c r="E75" s="6"/>
      <c r="F75" s="6" t="s">
        <v>82</v>
      </c>
      <c r="G75" s="4">
        <f t="shared" si="31"/>
        <v>1009.6100000000001</v>
      </c>
      <c r="H75" s="122">
        <f t="shared" si="31"/>
        <v>1117.08</v>
      </c>
      <c r="I75" s="122">
        <f t="shared" si="31"/>
        <v>1190.8800000000001</v>
      </c>
      <c r="J75" s="49">
        <f t="shared" si="32"/>
        <v>117.95445766186943</v>
      </c>
      <c r="K75" s="49">
        <f t="shared" si="33"/>
        <v>106.60650982919758</v>
      </c>
    </row>
    <row r="76" spans="2:11" ht="33" customHeight="1" x14ac:dyDescent="0.25">
      <c r="B76" s="6"/>
      <c r="C76" s="17"/>
      <c r="D76" s="6"/>
      <c r="E76" s="6">
        <v>3431</v>
      </c>
      <c r="F76" s="23" t="s">
        <v>83</v>
      </c>
      <c r="G76" s="119">
        <v>1009.6100000000001</v>
      </c>
      <c r="H76" s="119">
        <v>1117.08</v>
      </c>
      <c r="I76" s="119">
        <v>1190.8800000000001</v>
      </c>
      <c r="J76" s="49">
        <f t="shared" si="32"/>
        <v>117.95445766186943</v>
      </c>
      <c r="K76" s="49">
        <f t="shared" si="33"/>
        <v>106.60650982919758</v>
      </c>
    </row>
    <row r="77" spans="2:11" x14ac:dyDescent="0.25">
      <c r="B77" s="6"/>
      <c r="C77" s="6">
        <v>38</v>
      </c>
      <c r="D77" s="7"/>
      <c r="E77" s="7"/>
      <c r="F77" s="6" t="s">
        <v>81</v>
      </c>
      <c r="G77" s="4">
        <f t="shared" ref="G77:I78" si="34">G78</f>
        <v>3000</v>
      </c>
      <c r="H77" s="122">
        <f t="shared" si="34"/>
        <v>1535.69</v>
      </c>
      <c r="I77" s="121">
        <f t="shared" si="34"/>
        <v>1535.69</v>
      </c>
      <c r="J77" s="49">
        <f t="shared" si="32"/>
        <v>51.189666666666668</v>
      </c>
      <c r="K77" s="49">
        <f t="shared" si="33"/>
        <v>100</v>
      </c>
    </row>
    <row r="78" spans="2:11" x14ac:dyDescent="0.25">
      <c r="B78" s="6"/>
      <c r="C78" s="6"/>
      <c r="D78" s="6">
        <v>383</v>
      </c>
      <c r="E78" s="6"/>
      <c r="F78" s="6" t="s">
        <v>82</v>
      </c>
      <c r="G78" s="4">
        <f t="shared" si="34"/>
        <v>3000</v>
      </c>
      <c r="H78" s="122">
        <f t="shared" si="34"/>
        <v>1535.69</v>
      </c>
      <c r="I78" s="122">
        <f t="shared" si="34"/>
        <v>1535.69</v>
      </c>
      <c r="J78" s="49">
        <f t="shared" si="32"/>
        <v>51.189666666666668</v>
      </c>
      <c r="K78" s="49">
        <f t="shared" si="33"/>
        <v>100</v>
      </c>
    </row>
    <row r="79" spans="2:11" x14ac:dyDescent="0.25">
      <c r="B79" s="6"/>
      <c r="C79" s="17"/>
      <c r="D79" s="6"/>
      <c r="E79" s="6">
        <v>3835</v>
      </c>
      <c r="F79" s="23" t="s">
        <v>181</v>
      </c>
      <c r="G79" s="119">
        <v>3000</v>
      </c>
      <c r="H79" s="119">
        <v>1535.69</v>
      </c>
      <c r="I79" s="119">
        <v>1535.69</v>
      </c>
      <c r="J79" s="49">
        <f t="shared" si="32"/>
        <v>51.189666666666668</v>
      </c>
      <c r="K79" s="49">
        <f t="shared" si="33"/>
        <v>100</v>
      </c>
    </row>
    <row r="80" spans="2:11" hidden="1" x14ac:dyDescent="0.25">
      <c r="B80" s="6"/>
      <c r="C80" s="6"/>
      <c r="D80" s="6"/>
      <c r="E80" s="6"/>
      <c r="F80" s="6"/>
      <c r="G80" s="6"/>
      <c r="H80" s="124"/>
      <c r="I80" s="124"/>
      <c r="J80" s="6"/>
      <c r="K80" s="6"/>
    </row>
    <row r="81" spans="2:11" x14ac:dyDescent="0.25">
      <c r="B81" s="6">
        <v>4</v>
      </c>
      <c r="C81" s="53"/>
      <c r="D81" s="53"/>
      <c r="E81" s="53"/>
      <c r="F81" s="54" t="s">
        <v>5</v>
      </c>
      <c r="G81" s="55">
        <f>G82</f>
        <v>1096.18</v>
      </c>
      <c r="H81" s="120">
        <f t="shared" ref="H81:I81" si="35">H82</f>
        <v>13532.380000000001</v>
      </c>
      <c r="I81" s="120">
        <f t="shared" si="35"/>
        <v>13532.380000000001</v>
      </c>
      <c r="J81" s="56">
        <f>I81/G81*100</f>
        <v>1234.5034574613658</v>
      </c>
      <c r="K81" s="56">
        <f>I81/H81*100</f>
        <v>100</v>
      </c>
    </row>
    <row r="82" spans="2:11" ht="26.25" customHeight="1" x14ac:dyDescent="0.25">
      <c r="B82" s="9"/>
      <c r="C82" s="9">
        <v>42</v>
      </c>
      <c r="D82" s="9"/>
      <c r="E82" s="9"/>
      <c r="F82" s="16" t="s">
        <v>84</v>
      </c>
      <c r="G82" s="4">
        <f>G84+G89</f>
        <v>1096.18</v>
      </c>
      <c r="H82" s="122">
        <f t="shared" ref="H82:I82" si="36">H84+H89</f>
        <v>13532.380000000001</v>
      </c>
      <c r="I82" s="122">
        <f t="shared" si="36"/>
        <v>13532.380000000001</v>
      </c>
      <c r="J82" s="49">
        <f>I82/G82*100</f>
        <v>1234.5034574613658</v>
      </c>
      <c r="K82" s="49">
        <f>I82/H82*100</f>
        <v>100</v>
      </c>
    </row>
    <row r="83" spans="2:11" x14ac:dyDescent="0.25">
      <c r="B83" s="9"/>
      <c r="C83" s="9">
        <v>42</v>
      </c>
      <c r="D83" s="9"/>
      <c r="E83" s="9"/>
      <c r="F83" s="16"/>
      <c r="G83" s="4">
        <f>G84</f>
        <v>1096.18</v>
      </c>
      <c r="H83" s="122">
        <f>H84</f>
        <v>13532.380000000001</v>
      </c>
      <c r="I83" s="122">
        <f>I84</f>
        <v>13532.380000000001</v>
      </c>
      <c r="J83" s="49"/>
      <c r="K83" s="49"/>
    </row>
    <row r="84" spans="2:11" x14ac:dyDescent="0.25">
      <c r="B84" s="9"/>
      <c r="C84" s="9"/>
      <c r="D84" s="6">
        <v>422</v>
      </c>
      <c r="E84" s="6"/>
      <c r="F84" s="6" t="s">
        <v>85</v>
      </c>
      <c r="G84" s="4">
        <f>G85+G86+G87+G88</f>
        <v>1096.18</v>
      </c>
      <c r="H84" s="122">
        <f t="shared" ref="H84:I84" si="37">H85+H86+H87+H88</f>
        <v>13532.380000000001</v>
      </c>
      <c r="I84" s="122">
        <f t="shared" si="37"/>
        <v>13532.380000000001</v>
      </c>
      <c r="J84" s="49">
        <f t="shared" ref="J84:J90" si="38">I84/G84*100</f>
        <v>1234.5034574613658</v>
      </c>
      <c r="K84" s="49">
        <f t="shared" ref="K84:K90" si="39">I84/H84*100</f>
        <v>100</v>
      </c>
    </row>
    <row r="85" spans="2:11" x14ac:dyDescent="0.25">
      <c r="B85" s="9"/>
      <c r="C85" s="9"/>
      <c r="D85" s="6"/>
      <c r="E85" s="6">
        <v>4221</v>
      </c>
      <c r="F85" s="6" t="s">
        <v>86</v>
      </c>
      <c r="G85" s="128"/>
      <c r="H85" s="119">
        <v>6924.88</v>
      </c>
      <c r="I85" s="119">
        <v>6924.88</v>
      </c>
      <c r="J85" s="49" t="e">
        <f t="shared" si="38"/>
        <v>#DIV/0!</v>
      </c>
      <c r="K85" s="49">
        <f t="shared" si="39"/>
        <v>100</v>
      </c>
    </row>
    <row r="86" spans="2:11" x14ac:dyDescent="0.25">
      <c r="B86" s="9"/>
      <c r="C86" s="9"/>
      <c r="D86" s="6"/>
      <c r="E86" s="6">
        <v>4222</v>
      </c>
      <c r="F86" s="6" t="s">
        <v>87</v>
      </c>
      <c r="G86" s="119">
        <v>0</v>
      </c>
      <c r="H86" s="119">
        <v>0</v>
      </c>
      <c r="I86" s="119">
        <v>0</v>
      </c>
      <c r="J86" s="49" t="e">
        <f t="shared" si="38"/>
        <v>#DIV/0!</v>
      </c>
      <c r="K86" s="49" t="e">
        <f t="shared" si="39"/>
        <v>#DIV/0!</v>
      </c>
    </row>
    <row r="87" spans="2:11" x14ac:dyDescent="0.25">
      <c r="B87" s="9"/>
      <c r="C87" s="9"/>
      <c r="D87" s="6"/>
      <c r="E87" s="6">
        <v>4223</v>
      </c>
      <c r="F87" s="6" t="s">
        <v>88</v>
      </c>
      <c r="G87" s="119">
        <v>688.85</v>
      </c>
      <c r="H87" s="119">
        <v>1075</v>
      </c>
      <c r="I87" s="119">
        <v>1075</v>
      </c>
      <c r="J87" s="49">
        <f t="shared" si="38"/>
        <v>156.05719677723741</v>
      </c>
      <c r="K87" s="49">
        <f t="shared" si="39"/>
        <v>100</v>
      </c>
    </row>
    <row r="88" spans="2:11" x14ac:dyDescent="0.25">
      <c r="B88" s="9"/>
      <c r="C88" s="9"/>
      <c r="D88" s="6"/>
      <c r="E88" s="6">
        <v>4227</v>
      </c>
      <c r="F88" s="6" t="s">
        <v>126</v>
      </c>
      <c r="G88" s="119">
        <v>407.33</v>
      </c>
      <c r="H88" s="119">
        <v>5532.5</v>
      </c>
      <c r="I88" s="119">
        <v>5532.5</v>
      </c>
      <c r="J88" s="49">
        <f t="shared" si="38"/>
        <v>1358.2353374413867</v>
      </c>
      <c r="K88" s="49">
        <f t="shared" si="39"/>
        <v>100</v>
      </c>
    </row>
    <row r="89" spans="2:11" x14ac:dyDescent="0.25">
      <c r="B89" s="9"/>
      <c r="C89" s="9"/>
      <c r="D89" s="6">
        <v>426</v>
      </c>
      <c r="E89" s="6"/>
      <c r="F89" s="6" t="s">
        <v>89</v>
      </c>
      <c r="G89" s="4">
        <f>G90</f>
        <v>0</v>
      </c>
      <c r="H89" s="122">
        <f t="shared" ref="H89:I89" si="40">H90</f>
        <v>0</v>
      </c>
      <c r="I89" s="122">
        <f t="shared" si="40"/>
        <v>0</v>
      </c>
      <c r="J89" s="49" t="e">
        <f t="shared" si="38"/>
        <v>#DIV/0!</v>
      </c>
      <c r="K89" s="49" t="e">
        <f t="shared" si="39"/>
        <v>#DIV/0!</v>
      </c>
    </row>
    <row r="90" spans="2:11" x14ac:dyDescent="0.25">
      <c r="B90" s="9"/>
      <c r="C90" s="9"/>
      <c r="D90" s="6"/>
      <c r="E90" s="6">
        <v>4262</v>
      </c>
      <c r="F90" s="6" t="s">
        <v>90</v>
      </c>
      <c r="G90" s="4">
        <v>0</v>
      </c>
      <c r="H90" s="49">
        <v>0</v>
      </c>
      <c r="I90" s="49">
        <v>0</v>
      </c>
      <c r="J90" s="49" t="e">
        <f t="shared" si="38"/>
        <v>#DIV/0!</v>
      </c>
      <c r="K90" s="49" t="e">
        <f t="shared" si="39"/>
        <v>#DIV/0!</v>
      </c>
    </row>
  </sheetData>
  <mergeCells count="7">
    <mergeCell ref="B8:F8"/>
    <mergeCell ref="B9:F9"/>
    <mergeCell ref="B31:F31"/>
    <mergeCell ref="B32:F32"/>
    <mergeCell ref="B2:K2"/>
    <mergeCell ref="B4:K4"/>
    <mergeCell ref="B6:K6"/>
  </mergeCells>
  <pageMargins left="0.7" right="0.7" top="0.75" bottom="0.75" header="0.3" footer="0.3"/>
  <pageSetup paperSize="9" scale="6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G38"/>
  <sheetViews>
    <sheetView topLeftCell="B4" workbookViewId="0">
      <selection activeCell="E6" sqref="E6"/>
    </sheetView>
  </sheetViews>
  <sheetFormatPr defaultRowHeight="15" x14ac:dyDescent="0.25"/>
  <cols>
    <col min="2" max="2" width="37.7109375" customWidth="1"/>
    <col min="3" max="5" width="25.28515625" customWidth="1"/>
    <col min="6" max="7" width="15.7109375" customWidth="1"/>
  </cols>
  <sheetData>
    <row r="1" spans="2:7" ht="18" x14ac:dyDescent="0.25">
      <c r="B1" s="2"/>
      <c r="C1" s="2"/>
      <c r="D1" s="2"/>
      <c r="E1" s="3"/>
      <c r="F1" s="3"/>
      <c r="G1" s="3"/>
    </row>
    <row r="2" spans="2:7" ht="15.75" customHeight="1" x14ac:dyDescent="0.25">
      <c r="B2" s="168" t="s">
        <v>29</v>
      </c>
      <c r="C2" s="168"/>
      <c r="D2" s="168"/>
      <c r="E2" s="168"/>
      <c r="F2" s="168"/>
      <c r="G2" s="168"/>
    </row>
    <row r="3" spans="2:7" ht="18" x14ac:dyDescent="0.25">
      <c r="B3" s="2"/>
      <c r="C3" s="2"/>
      <c r="D3" s="2"/>
      <c r="E3" s="3"/>
      <c r="F3" s="3"/>
      <c r="G3" s="3"/>
    </row>
    <row r="4" spans="2:7" ht="25.5" x14ac:dyDescent="0.25">
      <c r="B4" s="29" t="s">
        <v>6</v>
      </c>
      <c r="C4" s="29" t="s">
        <v>214</v>
      </c>
      <c r="D4" s="29" t="s">
        <v>212</v>
      </c>
      <c r="E4" s="29" t="s">
        <v>213</v>
      </c>
      <c r="F4" s="29" t="s">
        <v>14</v>
      </c>
      <c r="G4" s="29" t="s">
        <v>34</v>
      </c>
    </row>
    <row r="5" spans="2:7" x14ac:dyDescent="0.25">
      <c r="B5" s="29">
        <v>1</v>
      </c>
      <c r="C5" s="29">
        <v>2</v>
      </c>
      <c r="D5" s="29">
        <v>3</v>
      </c>
      <c r="E5" s="29">
        <v>5</v>
      </c>
      <c r="F5" s="29" t="s">
        <v>16</v>
      </c>
      <c r="G5" s="29" t="s">
        <v>55</v>
      </c>
    </row>
    <row r="6" spans="2:7" x14ac:dyDescent="0.25">
      <c r="B6" s="5" t="s">
        <v>28</v>
      </c>
      <c r="C6" s="4">
        <f>C7+C11+C13+C15</f>
        <v>565203.22</v>
      </c>
      <c r="D6" s="4">
        <f t="shared" ref="D6" si="0">D7+D11+D13</f>
        <v>714300.66999999993</v>
      </c>
      <c r="E6" s="4">
        <f>E7+E11+E13+E15</f>
        <v>671650.25</v>
      </c>
      <c r="F6" s="49">
        <f>E6/C6*100</f>
        <v>118.83340827393023</v>
      </c>
      <c r="G6" s="49">
        <f>E6/D6*100</f>
        <v>94.029066219411504</v>
      </c>
    </row>
    <row r="7" spans="2:7" x14ac:dyDescent="0.25">
      <c r="B7" s="5" t="s">
        <v>26</v>
      </c>
      <c r="C7" s="4">
        <f>C8</f>
        <v>271316</v>
      </c>
      <c r="D7" s="4">
        <f t="shared" ref="D7:E7" si="1">D8</f>
        <v>407262.51</v>
      </c>
      <c r="E7" s="4">
        <f t="shared" si="1"/>
        <v>359595.57</v>
      </c>
      <c r="F7" s="49">
        <f t="shared" ref="F7:F33" si="2">E7/C7*100</f>
        <v>132.53754662460008</v>
      </c>
      <c r="G7" s="49">
        <f t="shared" ref="G7:G33" si="3">E7/D7*100</f>
        <v>88.295770214646069</v>
      </c>
    </row>
    <row r="8" spans="2:7" x14ac:dyDescent="0.25">
      <c r="B8" s="25" t="s">
        <v>25</v>
      </c>
      <c r="C8" s="4">
        <f>' Račun prihoda i rashoda'!G25</f>
        <v>271316</v>
      </c>
      <c r="D8" s="48">
        <f>' Račun prihoda i rashoda'!H25</f>
        <v>407262.51</v>
      </c>
      <c r="E8" s="48">
        <f>' Račun prihoda i rashoda'!I25</f>
        <v>359595.57</v>
      </c>
      <c r="F8" s="49">
        <f t="shared" si="2"/>
        <v>132.53754662460008</v>
      </c>
      <c r="G8" s="49">
        <f t="shared" si="3"/>
        <v>88.295770214646069</v>
      </c>
    </row>
    <row r="9" spans="2:7" hidden="1" x14ac:dyDescent="0.25">
      <c r="B9" s="5" t="s">
        <v>24</v>
      </c>
      <c r="C9" s="4"/>
      <c r="D9" s="4"/>
      <c r="E9" s="22"/>
      <c r="F9" s="49" t="e">
        <f t="shared" si="2"/>
        <v>#DIV/0!</v>
      </c>
      <c r="G9" s="49" t="e">
        <f t="shared" si="3"/>
        <v>#DIV/0!</v>
      </c>
    </row>
    <row r="10" spans="2:7" hidden="1" x14ac:dyDescent="0.25">
      <c r="B10" s="24" t="s">
        <v>23</v>
      </c>
      <c r="C10" s="4"/>
      <c r="D10" s="4"/>
      <c r="E10" s="22"/>
      <c r="F10" s="49" t="e">
        <f t="shared" si="2"/>
        <v>#DIV/0!</v>
      </c>
      <c r="G10" s="49" t="e">
        <f t="shared" si="3"/>
        <v>#DIV/0!</v>
      </c>
    </row>
    <row r="11" spans="2:7" x14ac:dyDescent="0.25">
      <c r="B11" s="5" t="s">
        <v>98</v>
      </c>
      <c r="C11" s="4">
        <f>C12</f>
        <v>107046</v>
      </c>
      <c r="D11" s="4">
        <f t="shared" ref="D11:E11" si="4">D12</f>
        <v>143001.71</v>
      </c>
      <c r="E11" s="4">
        <f t="shared" si="4"/>
        <v>143432.51999999999</v>
      </c>
      <c r="F11" s="49">
        <f t="shared" si="2"/>
        <v>133.99148029818954</v>
      </c>
      <c r="G11" s="49">
        <f t="shared" si="3"/>
        <v>100.30126213176051</v>
      </c>
    </row>
    <row r="12" spans="2:7" x14ac:dyDescent="0.25">
      <c r="B12" s="24" t="s">
        <v>99</v>
      </c>
      <c r="C12" s="4">
        <f>' Račun prihoda i rashoda'!G18</f>
        <v>107046</v>
      </c>
      <c r="D12" s="48">
        <f>' Račun prihoda i rashoda'!H18</f>
        <v>143001.71</v>
      </c>
      <c r="E12" s="48">
        <f>' Račun prihoda i rashoda'!I18</f>
        <v>143432.51999999999</v>
      </c>
      <c r="F12" s="49">
        <f t="shared" si="2"/>
        <v>133.99148029818954</v>
      </c>
      <c r="G12" s="49">
        <f t="shared" si="3"/>
        <v>100.30126213176051</v>
      </c>
    </row>
    <row r="13" spans="2:7" x14ac:dyDescent="0.25">
      <c r="B13" s="5" t="s">
        <v>100</v>
      </c>
      <c r="C13" s="4">
        <f>C14</f>
        <v>186841.22</v>
      </c>
      <c r="D13" s="4">
        <f t="shared" ref="D13:E13" si="5">D14</f>
        <v>164036.45000000001</v>
      </c>
      <c r="E13" s="4">
        <f t="shared" si="5"/>
        <v>167822.28</v>
      </c>
      <c r="F13" s="49">
        <f t="shared" si="2"/>
        <v>89.820800784751881</v>
      </c>
      <c r="G13" s="49">
        <f t="shared" si="3"/>
        <v>102.30791997754156</v>
      </c>
    </row>
    <row r="14" spans="2:7" x14ac:dyDescent="0.25">
      <c r="B14" s="24" t="s">
        <v>101</v>
      </c>
      <c r="C14" s="4">
        <f>' Račun prihoda i rashoda'!G12</f>
        <v>186841.22</v>
      </c>
      <c r="D14" s="48">
        <f>' Račun prihoda i rashoda'!H14</f>
        <v>164036.45000000001</v>
      </c>
      <c r="E14" s="48">
        <f>' Račun prihoda i rashoda'!I14</f>
        <v>167822.28</v>
      </c>
      <c r="F14" s="49">
        <f t="shared" si="2"/>
        <v>89.820800784751881</v>
      </c>
      <c r="G14" s="49">
        <f t="shared" si="3"/>
        <v>102.30791997754156</v>
      </c>
    </row>
    <row r="15" spans="2:7" x14ac:dyDescent="0.25">
      <c r="B15" s="5" t="s">
        <v>102</v>
      </c>
      <c r="C15" s="4">
        <f>C16</f>
        <v>0</v>
      </c>
      <c r="D15" s="4">
        <f t="shared" ref="D15:E15" si="6">D16</f>
        <v>0</v>
      </c>
      <c r="E15" s="4">
        <f t="shared" si="6"/>
        <v>799.88</v>
      </c>
      <c r="F15" s="49" t="e">
        <f t="shared" si="2"/>
        <v>#DIV/0!</v>
      </c>
      <c r="G15" s="49" t="e">
        <f t="shared" si="3"/>
        <v>#DIV/0!</v>
      </c>
    </row>
    <row r="16" spans="2:7" x14ac:dyDescent="0.25">
      <c r="B16" s="24" t="s">
        <v>103</v>
      </c>
      <c r="C16" s="4">
        <f>' Račun prihoda i rashoda'!G21</f>
        <v>0</v>
      </c>
      <c r="D16" s="4"/>
      <c r="E16" s="22">
        <v>799.88</v>
      </c>
      <c r="F16" s="49" t="e">
        <f t="shared" si="2"/>
        <v>#DIV/0!</v>
      </c>
      <c r="G16" s="49" t="e">
        <f t="shared" si="3"/>
        <v>#DIV/0!</v>
      </c>
    </row>
    <row r="17" spans="2:7" x14ac:dyDescent="0.25">
      <c r="B17" s="24"/>
      <c r="C17" s="4"/>
      <c r="D17" s="4"/>
      <c r="E17" s="22"/>
      <c r="F17" s="49"/>
      <c r="G17" s="49"/>
    </row>
    <row r="18" spans="2:7" ht="15.75" customHeight="1" x14ac:dyDescent="0.25">
      <c r="B18" s="5" t="s">
        <v>27</v>
      </c>
      <c r="C18" s="4">
        <f>C19+C23+C25+C27</f>
        <v>528402.82799999998</v>
      </c>
      <c r="D18" s="4">
        <f t="shared" ref="D18:E18" si="7">D19+D23+D25</f>
        <v>714300.66999999993</v>
      </c>
      <c r="E18" s="4">
        <f t="shared" si="7"/>
        <v>675936.57</v>
      </c>
      <c r="F18" s="49">
        <f t="shared" si="2"/>
        <v>127.92069500430456</v>
      </c>
      <c r="G18" s="49">
        <f t="shared" si="3"/>
        <v>94.629138455099024</v>
      </c>
    </row>
    <row r="19" spans="2:7" x14ac:dyDescent="0.25">
      <c r="B19" s="5" t="s">
        <v>26</v>
      </c>
      <c r="C19" s="4">
        <f>C20</f>
        <v>331267.61</v>
      </c>
      <c r="D19" s="4">
        <f t="shared" ref="D19:E19" si="8">D20</f>
        <v>407262.50999999989</v>
      </c>
      <c r="E19" s="4">
        <f t="shared" si="8"/>
        <v>366413.87999999995</v>
      </c>
      <c r="F19" s="49">
        <f t="shared" si="2"/>
        <v>110.6096306849921</v>
      </c>
      <c r="G19" s="49">
        <f t="shared" si="3"/>
        <v>89.96995083097633</v>
      </c>
    </row>
    <row r="20" spans="2:7" x14ac:dyDescent="0.25">
      <c r="B20" s="25" t="s">
        <v>25</v>
      </c>
      <c r="C20" s="4">
        <v>331267.61</v>
      </c>
      <c r="D20" s="48">
        <v>407262.50999999989</v>
      </c>
      <c r="E20" s="48">
        <v>366413.87999999995</v>
      </c>
      <c r="F20" s="49">
        <f t="shared" si="2"/>
        <v>110.6096306849921</v>
      </c>
      <c r="G20" s="49">
        <f t="shared" si="3"/>
        <v>89.96995083097633</v>
      </c>
    </row>
    <row r="21" spans="2:7" hidden="1" x14ac:dyDescent="0.25">
      <c r="B21" s="5" t="s">
        <v>24</v>
      </c>
      <c r="C21" s="4"/>
      <c r="D21" s="4"/>
      <c r="E21" s="22"/>
      <c r="F21" s="49" t="e">
        <f t="shared" si="2"/>
        <v>#DIV/0!</v>
      </c>
      <c r="G21" s="49" t="e">
        <f t="shared" si="3"/>
        <v>#DIV/0!</v>
      </c>
    </row>
    <row r="22" spans="2:7" hidden="1" x14ac:dyDescent="0.25">
      <c r="B22" s="24" t="s">
        <v>23</v>
      </c>
      <c r="C22" s="4"/>
      <c r="D22" s="4"/>
      <c r="E22" s="22"/>
      <c r="F22" s="49" t="e">
        <f t="shared" si="2"/>
        <v>#DIV/0!</v>
      </c>
      <c r="G22" s="49" t="e">
        <f t="shared" si="3"/>
        <v>#DIV/0!</v>
      </c>
    </row>
    <row r="23" spans="2:7" x14ac:dyDescent="0.25">
      <c r="B23" s="5" t="s">
        <v>98</v>
      </c>
      <c r="C23" s="4">
        <f>C24</f>
        <v>84673.898000000001</v>
      </c>
      <c r="D23" s="4">
        <f t="shared" ref="D23:E23" si="9">D24</f>
        <v>143001.70999999996</v>
      </c>
      <c r="E23" s="4">
        <f t="shared" si="9"/>
        <v>143318.73999999996</v>
      </c>
      <c r="F23" s="49">
        <f t="shared" si="2"/>
        <v>169.25964598913345</v>
      </c>
      <c r="G23" s="49">
        <f t="shared" si="3"/>
        <v>100.22169664964147</v>
      </c>
    </row>
    <row r="24" spans="2:7" x14ac:dyDescent="0.25">
      <c r="B24" s="24" t="s">
        <v>99</v>
      </c>
      <c r="C24" s="130">
        <v>84673.898000000001</v>
      </c>
      <c r="D24" s="130">
        <v>143001.70999999996</v>
      </c>
      <c r="E24" s="130">
        <v>143318.73999999996</v>
      </c>
      <c r="F24" s="49">
        <f t="shared" si="2"/>
        <v>169.25964598913345</v>
      </c>
      <c r="G24" s="49">
        <f t="shared" si="3"/>
        <v>100.22169664964147</v>
      </c>
    </row>
    <row r="25" spans="2:7" x14ac:dyDescent="0.25">
      <c r="B25" s="5" t="s">
        <v>100</v>
      </c>
      <c r="C25" s="4">
        <f>C26</f>
        <v>112461.32000000002</v>
      </c>
      <c r="D25" s="4">
        <f t="shared" ref="D25:E25" si="10">D26</f>
        <v>164036.45000000001</v>
      </c>
      <c r="E25" s="4">
        <f t="shared" si="10"/>
        <v>166203.95000000004</v>
      </c>
      <c r="F25" s="49">
        <f t="shared" si="2"/>
        <v>147.78765712513425</v>
      </c>
      <c r="G25" s="49">
        <f t="shared" si="3"/>
        <v>101.32135266277712</v>
      </c>
    </row>
    <row r="26" spans="2:7" x14ac:dyDescent="0.25">
      <c r="B26" s="24" t="s">
        <v>101</v>
      </c>
      <c r="C26" s="4">
        <v>112461.32000000002</v>
      </c>
      <c r="D26" s="48">
        <v>164036.45000000001</v>
      </c>
      <c r="E26" s="48">
        <v>166203.95000000004</v>
      </c>
      <c r="F26" s="49">
        <f t="shared" si="2"/>
        <v>147.78765712513425</v>
      </c>
      <c r="G26" s="49">
        <f t="shared" si="3"/>
        <v>101.32135266277712</v>
      </c>
    </row>
    <row r="27" spans="2:7" x14ac:dyDescent="0.25">
      <c r="B27" s="5" t="s">
        <v>102</v>
      </c>
      <c r="C27" s="4">
        <f>C28</f>
        <v>0</v>
      </c>
      <c r="D27" s="4">
        <f t="shared" ref="D27:E27" si="11">D28</f>
        <v>0</v>
      </c>
      <c r="E27" s="4">
        <f t="shared" si="11"/>
        <v>0</v>
      </c>
      <c r="F27" s="49" t="e">
        <f t="shared" si="2"/>
        <v>#DIV/0!</v>
      </c>
      <c r="G27" s="49" t="e">
        <f t="shared" si="3"/>
        <v>#DIV/0!</v>
      </c>
    </row>
    <row r="28" spans="2:7" x14ac:dyDescent="0.25">
      <c r="B28" s="24" t="s">
        <v>103</v>
      </c>
      <c r="C28" s="4">
        <v>0</v>
      </c>
      <c r="D28" s="4"/>
      <c r="E28" s="22"/>
      <c r="F28" s="49" t="e">
        <f t="shared" si="2"/>
        <v>#DIV/0!</v>
      </c>
      <c r="G28" s="49" t="e">
        <f t="shared" si="3"/>
        <v>#DIV/0!</v>
      </c>
    </row>
    <row r="29" spans="2:7" ht="16.5" customHeight="1" x14ac:dyDescent="0.25">
      <c r="B29" s="24"/>
      <c r="C29" s="4"/>
      <c r="D29" s="4"/>
      <c r="E29" s="22"/>
      <c r="F29" s="49"/>
      <c r="G29" s="49"/>
    </row>
    <row r="30" spans="2:7" ht="27.75" customHeight="1" x14ac:dyDescent="0.25">
      <c r="B30" s="5" t="s">
        <v>104</v>
      </c>
      <c r="C30" s="4"/>
      <c r="D30" s="4"/>
      <c r="E30" s="22"/>
      <c r="F30" s="49" t="e">
        <f t="shared" si="2"/>
        <v>#DIV/0!</v>
      </c>
      <c r="G30" s="49" t="e">
        <f t="shared" si="3"/>
        <v>#DIV/0!</v>
      </c>
    </row>
    <row r="31" spans="2:7" x14ac:dyDescent="0.25">
      <c r="B31" s="5" t="s">
        <v>105</v>
      </c>
      <c r="C31" s="4"/>
      <c r="D31" s="4"/>
      <c r="E31" s="22"/>
      <c r="F31" s="49" t="e">
        <f t="shared" si="2"/>
        <v>#DIV/0!</v>
      </c>
      <c r="G31" s="49" t="e">
        <f t="shared" si="3"/>
        <v>#DIV/0!</v>
      </c>
    </row>
    <row r="32" spans="2:7" x14ac:dyDescent="0.25">
      <c r="B32" s="25" t="s">
        <v>106</v>
      </c>
      <c r="C32" s="4"/>
      <c r="D32" s="4"/>
      <c r="E32" s="22"/>
      <c r="F32" s="49" t="e">
        <f t="shared" si="2"/>
        <v>#DIV/0!</v>
      </c>
      <c r="G32" s="49" t="e">
        <f t="shared" si="3"/>
        <v>#DIV/0!</v>
      </c>
    </row>
    <row r="33" spans="2:7" x14ac:dyDescent="0.25">
      <c r="B33" s="25" t="s">
        <v>107</v>
      </c>
      <c r="C33" s="4"/>
      <c r="D33" s="4"/>
      <c r="E33" s="22"/>
      <c r="F33" s="49" t="e">
        <f t="shared" si="2"/>
        <v>#DIV/0!</v>
      </c>
      <c r="G33" s="49" t="e">
        <f t="shared" si="3"/>
        <v>#DIV/0!</v>
      </c>
    </row>
    <row r="36" spans="2:7" x14ac:dyDescent="0.25">
      <c r="B36" s="141"/>
      <c r="C36" s="130"/>
      <c r="D36" s="130"/>
      <c r="E36" s="142"/>
      <c r="F36" s="130"/>
      <c r="G36" s="130"/>
    </row>
    <row r="37" spans="2:7" x14ac:dyDescent="0.25">
      <c r="B37" s="141"/>
      <c r="C37" s="142"/>
      <c r="D37" s="142"/>
      <c r="E37" s="142"/>
      <c r="F37" s="130"/>
      <c r="G37" s="130"/>
    </row>
    <row r="38" spans="2:7" x14ac:dyDescent="0.25">
      <c r="B38" s="141"/>
      <c r="C38" s="130"/>
      <c r="D38" s="130"/>
      <c r="E38" s="142"/>
      <c r="F38" s="130"/>
      <c r="G38" s="130"/>
    </row>
  </sheetData>
  <mergeCells count="1">
    <mergeCell ref="B2:G2"/>
  </mergeCells>
  <pageMargins left="0.7" right="0.7" top="0.75" bottom="0.75" header="0.3" footer="0.3"/>
  <pageSetup paperSize="9" scale="8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G17"/>
  <sheetViews>
    <sheetView topLeftCell="B1" workbookViewId="0">
      <selection activeCell="F17" sqref="F17"/>
    </sheetView>
  </sheetViews>
  <sheetFormatPr defaultRowHeight="15" x14ac:dyDescent="0.25"/>
  <cols>
    <col min="2" max="2" width="37.7109375" customWidth="1"/>
    <col min="3" max="5" width="25.28515625" customWidth="1"/>
    <col min="6" max="7" width="15.7109375" customWidth="1"/>
    <col min="10" max="10" width="0" hidden="1" customWidth="1"/>
  </cols>
  <sheetData>
    <row r="1" spans="2:7" ht="18" x14ac:dyDescent="0.25">
      <c r="B1" s="2"/>
      <c r="C1" s="2"/>
      <c r="D1" s="2"/>
      <c r="E1" s="3"/>
      <c r="F1" s="3"/>
      <c r="G1" s="3"/>
    </row>
    <row r="2" spans="2:7" ht="15.75" customHeight="1" x14ac:dyDescent="0.25">
      <c r="B2" s="168" t="s">
        <v>33</v>
      </c>
      <c r="C2" s="168"/>
      <c r="D2" s="168"/>
      <c r="E2" s="168"/>
      <c r="F2" s="168"/>
      <c r="G2" s="168"/>
    </row>
    <row r="3" spans="2:7" ht="18" x14ac:dyDescent="0.25">
      <c r="B3" s="2"/>
      <c r="C3" s="2"/>
      <c r="D3" s="2"/>
      <c r="E3" s="3"/>
      <c r="F3" s="3"/>
      <c r="G3" s="3"/>
    </row>
    <row r="4" spans="2:7" ht="25.5" x14ac:dyDescent="0.25">
      <c r="B4" s="29" t="s">
        <v>6</v>
      </c>
      <c r="C4" s="29" t="s">
        <v>53</v>
      </c>
      <c r="D4" s="29" t="s">
        <v>35</v>
      </c>
      <c r="E4" s="29" t="s">
        <v>54</v>
      </c>
      <c r="F4" s="29" t="s">
        <v>14</v>
      </c>
      <c r="G4" s="29" t="s">
        <v>34</v>
      </c>
    </row>
    <row r="5" spans="2:7" x14ac:dyDescent="0.25">
      <c r="B5" s="29">
        <v>1</v>
      </c>
      <c r="C5" s="29">
        <v>2</v>
      </c>
      <c r="D5" s="29">
        <v>3</v>
      </c>
      <c r="E5" s="29">
        <v>5</v>
      </c>
      <c r="F5" s="29" t="s">
        <v>16</v>
      </c>
      <c r="G5" s="29" t="s">
        <v>55</v>
      </c>
    </row>
    <row r="6" spans="2:7" ht="15.75" customHeight="1" x14ac:dyDescent="0.25">
      <c r="B6" s="5" t="s">
        <v>27</v>
      </c>
      <c r="C6" s="4">
        <f>C7</f>
        <v>528480.09799999988</v>
      </c>
      <c r="D6" s="4">
        <f t="shared" ref="D6:E6" si="0">D7</f>
        <v>714300.66999999969</v>
      </c>
      <c r="E6" s="4">
        <f t="shared" si="0"/>
        <v>675936.57000000018</v>
      </c>
      <c r="F6" s="4">
        <f t="shared" ref="F6:F7" si="1">E6/C6*100</f>
        <v>127.90199149561926</v>
      </c>
      <c r="G6" s="48">
        <f t="shared" ref="G6:G7" si="2">E6/D6*100</f>
        <v>94.629138455099095</v>
      </c>
    </row>
    <row r="7" spans="2:7" ht="15.75" customHeight="1" x14ac:dyDescent="0.25">
      <c r="B7" s="5" t="s">
        <v>108</v>
      </c>
      <c r="C7" s="4">
        <f>C8+C9</f>
        <v>528480.09799999988</v>
      </c>
      <c r="D7" s="4">
        <f>D8+D9</f>
        <v>714300.66999999969</v>
      </c>
      <c r="E7" s="4">
        <f t="shared" ref="E7" si="3">E8+E9</f>
        <v>675936.57000000018</v>
      </c>
      <c r="F7" s="4">
        <f t="shared" si="1"/>
        <v>127.90199149561926</v>
      </c>
      <c r="G7" s="48">
        <f t="shared" si="2"/>
        <v>94.629138455099095</v>
      </c>
    </row>
    <row r="8" spans="2:7" x14ac:dyDescent="0.25">
      <c r="B8" s="10" t="s">
        <v>109</v>
      </c>
      <c r="C8" s="4">
        <v>497194.1179999999</v>
      </c>
      <c r="D8" s="4">
        <v>678306.20999999973</v>
      </c>
      <c r="E8" s="48">
        <v>639026.15000000014</v>
      </c>
      <c r="F8" s="4">
        <f>E8/C8*100</f>
        <v>128.52649033148865</v>
      </c>
      <c r="G8" s="48">
        <f>E8/D8*100</f>
        <v>94.209096213345944</v>
      </c>
    </row>
    <row r="9" spans="2:7" x14ac:dyDescent="0.25">
      <c r="B9" s="26" t="s">
        <v>110</v>
      </c>
      <c r="C9" s="4">
        <v>31285.98</v>
      </c>
      <c r="D9" s="125">
        <v>35994.46</v>
      </c>
      <c r="E9" s="4">
        <v>36910.42</v>
      </c>
      <c r="F9" s="4">
        <f>E9/C9*100</f>
        <v>117.97750941476022</v>
      </c>
      <c r="G9" s="4">
        <f>E9/D9*100</f>
        <v>102.54472493822659</v>
      </c>
    </row>
    <row r="10" spans="2:7" x14ac:dyDescent="0.25">
      <c r="C10" s="118"/>
    </row>
    <row r="17" spans="3:6" x14ac:dyDescent="0.25">
      <c r="C17" s="117"/>
      <c r="D17" s="117"/>
      <c r="E17" s="117"/>
      <c r="F17" s="116"/>
    </row>
  </sheetData>
  <mergeCells count="1">
    <mergeCell ref="B2:G2"/>
  </mergeCells>
  <pageMargins left="0.7" right="0.7" top="0.75" bottom="0.75" header="0.3" footer="0.3"/>
  <pageSetup paperSize="9"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K8"/>
  <sheetViews>
    <sheetView topLeftCell="B1" workbookViewId="0">
      <selection activeCell="G25" sqref="G25"/>
    </sheetView>
  </sheetViews>
  <sheetFormatPr defaultRowHeight="15" x14ac:dyDescent="0.25"/>
  <cols>
    <col min="2" max="2" width="7.42578125" bestFit="1" customWidth="1"/>
    <col min="3" max="3" width="8.42578125" bestFit="1" customWidth="1"/>
    <col min="4" max="4" width="8.42578125" customWidth="1"/>
    <col min="5" max="5" width="5.42578125" bestFit="1" customWidth="1"/>
    <col min="6" max="9" width="25.28515625" customWidth="1"/>
    <col min="10" max="11" width="15.7109375" customWidth="1"/>
  </cols>
  <sheetData>
    <row r="1" spans="2:11" ht="18" customHeight="1" x14ac:dyDescent="0.25">
      <c r="B1" s="2"/>
      <c r="C1" s="2"/>
      <c r="D1" s="2"/>
      <c r="E1" s="2"/>
      <c r="F1" s="2"/>
      <c r="G1" s="2"/>
      <c r="H1" s="2"/>
      <c r="I1" s="2"/>
      <c r="J1" s="2"/>
      <c r="K1" s="2"/>
    </row>
    <row r="2" spans="2:11" ht="18" customHeight="1" x14ac:dyDescent="0.25">
      <c r="B2" s="168" t="s">
        <v>50</v>
      </c>
      <c r="C2" s="168"/>
      <c r="D2" s="168"/>
      <c r="E2" s="168"/>
      <c r="F2" s="168"/>
      <c r="G2" s="168"/>
      <c r="H2" s="168"/>
      <c r="I2" s="168"/>
      <c r="J2" s="168"/>
      <c r="K2" s="168"/>
    </row>
    <row r="3" spans="2:11" ht="15.75" customHeight="1" x14ac:dyDescent="0.25">
      <c r="B3" s="168" t="s">
        <v>30</v>
      </c>
      <c r="C3" s="168"/>
      <c r="D3" s="168"/>
      <c r="E3" s="168"/>
      <c r="F3" s="168"/>
      <c r="G3" s="168"/>
      <c r="H3" s="168"/>
      <c r="I3" s="168"/>
      <c r="J3" s="168"/>
      <c r="K3" s="168"/>
    </row>
    <row r="4" spans="2:11" ht="18" x14ac:dyDescent="0.25">
      <c r="B4" s="2"/>
      <c r="C4" s="2"/>
      <c r="D4" s="2"/>
      <c r="E4" s="2"/>
      <c r="F4" s="2"/>
      <c r="G4" s="2"/>
      <c r="H4" s="2"/>
      <c r="I4" s="3"/>
      <c r="J4" s="3"/>
      <c r="K4" s="3"/>
    </row>
    <row r="5" spans="2:11" ht="25.5" customHeight="1" x14ac:dyDescent="0.25">
      <c r="B5" s="165" t="s">
        <v>6</v>
      </c>
      <c r="C5" s="166"/>
      <c r="D5" s="166"/>
      <c r="E5" s="166"/>
      <c r="F5" s="167"/>
      <c r="G5" s="31" t="s">
        <v>53</v>
      </c>
      <c r="H5" s="29" t="s">
        <v>35</v>
      </c>
      <c r="I5" s="31" t="s">
        <v>54</v>
      </c>
      <c r="J5" s="31" t="s">
        <v>14</v>
      </c>
      <c r="K5" s="31" t="s">
        <v>34</v>
      </c>
    </row>
    <row r="6" spans="2:11" x14ac:dyDescent="0.25">
      <c r="B6" s="165">
        <v>1</v>
      </c>
      <c r="C6" s="166"/>
      <c r="D6" s="166"/>
      <c r="E6" s="166"/>
      <c r="F6" s="167"/>
      <c r="G6" s="31">
        <v>2</v>
      </c>
      <c r="H6" s="31">
        <v>3</v>
      </c>
      <c r="I6" s="31">
        <v>5</v>
      </c>
      <c r="J6" s="31" t="s">
        <v>16</v>
      </c>
      <c r="K6" s="31" t="s">
        <v>55</v>
      </c>
    </row>
    <row r="7" spans="2:11" ht="25.5" x14ac:dyDescent="0.25">
      <c r="B7" s="5">
        <v>8</v>
      </c>
      <c r="C7" s="5"/>
      <c r="D7" s="5"/>
      <c r="E7" s="5"/>
      <c r="F7" s="5" t="s">
        <v>8</v>
      </c>
      <c r="G7" s="4">
        <v>0</v>
      </c>
      <c r="H7" s="4">
        <v>0</v>
      </c>
      <c r="I7" s="22">
        <v>0</v>
      </c>
      <c r="J7" s="22" t="e">
        <f>I7/G7*100</f>
        <v>#DIV/0!</v>
      </c>
      <c r="K7" s="22" t="e">
        <f>I7/H7*100</f>
        <v>#DIV/0!</v>
      </c>
    </row>
    <row r="8" spans="2:11" ht="25.5" x14ac:dyDescent="0.25">
      <c r="B8" s="8">
        <v>5</v>
      </c>
      <c r="C8" s="8"/>
      <c r="D8" s="8"/>
      <c r="E8" s="8"/>
      <c r="F8" s="15" t="s">
        <v>9</v>
      </c>
      <c r="G8" s="4">
        <v>0</v>
      </c>
      <c r="H8" s="4">
        <v>0</v>
      </c>
      <c r="I8" s="22">
        <v>0</v>
      </c>
      <c r="J8" s="22" t="e">
        <f>I8/G8*100</f>
        <v>#DIV/0!</v>
      </c>
      <c r="K8" s="22" t="e">
        <f>I8/H8*100</f>
        <v>#DIV/0!</v>
      </c>
    </row>
  </sheetData>
  <mergeCells count="4">
    <mergeCell ref="B5:F5"/>
    <mergeCell ref="B2:K2"/>
    <mergeCell ref="B3:K3"/>
    <mergeCell ref="B6:F6"/>
  </mergeCells>
  <pageMargins left="0.7" right="0.7" top="0.75" bottom="0.75" header="0.3" footer="0.3"/>
  <pageSetup paperSize="9" scale="76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G8"/>
  <sheetViews>
    <sheetView workbookViewId="0">
      <selection activeCell="F27" sqref="F27"/>
    </sheetView>
  </sheetViews>
  <sheetFormatPr defaultRowHeight="15" x14ac:dyDescent="0.25"/>
  <cols>
    <col min="2" max="2" width="37.7109375" customWidth="1"/>
    <col min="3" max="5" width="25.28515625" customWidth="1"/>
    <col min="6" max="7" width="15.7109375" customWidth="1"/>
  </cols>
  <sheetData>
    <row r="1" spans="2:7" ht="18" x14ac:dyDescent="0.25">
      <c r="B1" s="2"/>
      <c r="C1" s="2"/>
      <c r="D1" s="2"/>
      <c r="E1" s="3"/>
      <c r="F1" s="3"/>
      <c r="G1" s="3"/>
    </row>
    <row r="2" spans="2:7" ht="15.75" customHeight="1" x14ac:dyDescent="0.25">
      <c r="B2" s="168" t="s">
        <v>31</v>
      </c>
      <c r="C2" s="168"/>
      <c r="D2" s="168"/>
      <c r="E2" s="168"/>
      <c r="F2" s="168"/>
      <c r="G2" s="168"/>
    </row>
    <row r="3" spans="2:7" ht="18" x14ac:dyDescent="0.25">
      <c r="B3" s="2"/>
      <c r="C3" s="2"/>
      <c r="D3" s="2"/>
      <c r="E3" s="3"/>
      <c r="F3" s="3"/>
      <c r="G3" s="3"/>
    </row>
    <row r="4" spans="2:7" ht="25.5" x14ac:dyDescent="0.25">
      <c r="B4" s="29" t="s">
        <v>6</v>
      </c>
      <c r="C4" s="29" t="s">
        <v>53</v>
      </c>
      <c r="D4" s="29" t="s">
        <v>35</v>
      </c>
      <c r="E4" s="29" t="s">
        <v>54</v>
      </c>
      <c r="F4" s="29" t="s">
        <v>14</v>
      </c>
      <c r="G4" s="29" t="s">
        <v>34</v>
      </c>
    </row>
    <row r="5" spans="2:7" x14ac:dyDescent="0.25">
      <c r="B5" s="29">
        <v>1</v>
      </c>
      <c r="C5" s="29">
        <v>2</v>
      </c>
      <c r="D5" s="29">
        <v>3</v>
      </c>
      <c r="E5" s="29">
        <v>5</v>
      </c>
      <c r="F5" s="29" t="s">
        <v>16</v>
      </c>
      <c r="G5" s="29" t="s">
        <v>55</v>
      </c>
    </row>
    <row r="6" spans="2:7" x14ac:dyDescent="0.25">
      <c r="B6" s="5" t="s">
        <v>32</v>
      </c>
      <c r="C6" s="4">
        <f>C7+C8</f>
        <v>0</v>
      </c>
      <c r="D6" s="4">
        <f t="shared" ref="D6:E6" si="0">D7+D8</f>
        <v>0</v>
      </c>
      <c r="E6" s="4">
        <f t="shared" si="0"/>
        <v>0</v>
      </c>
      <c r="F6" s="22" t="e">
        <f>E6/C6*100</f>
        <v>#DIV/0!</v>
      </c>
      <c r="G6" s="22" t="e">
        <f>E6/D6*100</f>
        <v>#DIV/0!</v>
      </c>
    </row>
    <row r="7" spans="2:7" ht="25.5" x14ac:dyDescent="0.25">
      <c r="B7" s="5" t="s">
        <v>111</v>
      </c>
      <c r="C7" s="4">
        <v>0</v>
      </c>
      <c r="D7" s="4">
        <v>0</v>
      </c>
      <c r="E7" s="22">
        <v>0</v>
      </c>
      <c r="F7" s="22" t="e">
        <f>E7/C7*100</f>
        <v>#DIV/0!</v>
      </c>
      <c r="G7" s="22" t="e">
        <f>E7/D7*100</f>
        <v>#DIV/0!</v>
      </c>
    </row>
    <row r="8" spans="2:7" ht="25.5" x14ac:dyDescent="0.25">
      <c r="B8" s="5" t="s">
        <v>112</v>
      </c>
      <c r="C8" s="4">
        <v>0</v>
      </c>
      <c r="D8" s="4">
        <v>0</v>
      </c>
      <c r="E8" s="22">
        <v>0</v>
      </c>
      <c r="F8" s="22" t="e">
        <f>E8/C8*100</f>
        <v>#DIV/0!</v>
      </c>
      <c r="G8" s="22" t="e">
        <f>E8/D8*100</f>
        <v>#DIV/0!</v>
      </c>
    </row>
  </sheetData>
  <mergeCells count="1">
    <mergeCell ref="B2:G2"/>
  </mergeCells>
  <pageMargins left="0.7" right="0.7" top="0.75" bottom="0.75" header="0.3" footer="0.3"/>
  <pageSetup paperSize="9" scale="8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T374"/>
  <sheetViews>
    <sheetView tabSelected="1" topLeftCell="A4" zoomScale="60" zoomScaleNormal="60" workbookViewId="0">
      <selection activeCell="B2" sqref="B2:H373"/>
    </sheetView>
  </sheetViews>
  <sheetFormatPr defaultRowHeight="15.75" x14ac:dyDescent="0.25"/>
  <cols>
    <col min="2" max="2" width="22.85546875" style="85" customWidth="1"/>
    <col min="3" max="3" width="0.28515625" customWidth="1"/>
    <col min="4" max="4" width="0.140625" customWidth="1"/>
    <col min="5" max="5" width="48.5703125" style="97" customWidth="1"/>
    <col min="6" max="7" width="25.28515625" style="84" customWidth="1"/>
    <col min="8" max="8" width="15.7109375" customWidth="1"/>
    <col min="12" max="12" width="31.85546875" bestFit="1" customWidth="1"/>
    <col min="13" max="13" width="43.7109375" bestFit="1" customWidth="1"/>
    <col min="14" max="14" width="9.28515625" customWidth="1"/>
    <col min="15" max="16" width="15.5703125" bestFit="1" customWidth="1"/>
    <col min="17" max="17" width="14" bestFit="1" customWidth="1"/>
  </cols>
  <sheetData>
    <row r="1" spans="2:18" ht="18" x14ac:dyDescent="0.25">
      <c r="B1" s="61"/>
      <c r="C1" s="2"/>
      <c r="D1" s="2"/>
      <c r="E1" s="61"/>
      <c r="F1" s="74"/>
      <c r="G1" s="74"/>
      <c r="H1" s="3"/>
    </row>
    <row r="2" spans="2:18" ht="18" customHeight="1" x14ac:dyDescent="0.25">
      <c r="B2" s="168" t="s">
        <v>10</v>
      </c>
      <c r="C2" s="169"/>
      <c r="D2" s="169"/>
      <c r="E2" s="169"/>
      <c r="F2" s="169"/>
      <c r="G2" s="169"/>
      <c r="H2" s="169"/>
    </row>
    <row r="3" spans="2:18" ht="18" x14ac:dyDescent="0.25">
      <c r="B3" s="61"/>
      <c r="C3" s="2"/>
      <c r="D3" s="2"/>
      <c r="E3" s="61"/>
      <c r="F3" s="74"/>
      <c r="G3" s="74"/>
      <c r="H3" s="3"/>
    </row>
    <row r="4" spans="2:18" x14ac:dyDescent="0.25">
      <c r="B4" s="170" t="s">
        <v>51</v>
      </c>
      <c r="C4" s="170"/>
      <c r="D4" s="170"/>
      <c r="E4" s="170"/>
      <c r="F4" s="170"/>
      <c r="G4" s="170"/>
      <c r="H4" s="170"/>
    </row>
    <row r="5" spans="2:18" ht="18" x14ac:dyDescent="0.25">
      <c r="B5" s="61"/>
      <c r="C5" s="2"/>
      <c r="D5" s="2"/>
      <c r="E5" s="61"/>
      <c r="F5" s="74"/>
      <c r="G5" s="74"/>
      <c r="H5" s="3"/>
    </row>
    <row r="6" spans="2:18" ht="31.5" x14ac:dyDescent="0.25">
      <c r="B6" s="165" t="s">
        <v>6</v>
      </c>
      <c r="C6" s="166"/>
      <c r="D6" s="166"/>
      <c r="E6" s="167"/>
      <c r="F6" s="75" t="s">
        <v>212</v>
      </c>
      <c r="G6" s="75" t="s">
        <v>228</v>
      </c>
      <c r="H6" s="29" t="s">
        <v>34</v>
      </c>
    </row>
    <row r="7" spans="2:18" s="21" customFormat="1" ht="15.75" customHeight="1" x14ac:dyDescent="0.2">
      <c r="B7" s="171">
        <v>1</v>
      </c>
      <c r="C7" s="172"/>
      <c r="D7" s="172"/>
      <c r="E7" s="173"/>
      <c r="F7" s="75">
        <v>2</v>
      </c>
      <c r="G7" s="75">
        <v>4</v>
      </c>
      <c r="H7" s="30" t="s">
        <v>56</v>
      </c>
    </row>
    <row r="8" spans="2:18" s="32" customFormat="1" ht="30" customHeight="1" thickBot="1" x14ac:dyDescent="0.3">
      <c r="B8" s="174"/>
      <c r="C8" s="175"/>
      <c r="D8" s="176"/>
      <c r="E8" s="86" t="s">
        <v>199</v>
      </c>
      <c r="F8" s="76">
        <f>F9+F11+F12</f>
        <v>714300.66999999993</v>
      </c>
      <c r="G8" s="76">
        <f>G9+G11+G12+G13</f>
        <v>671650.25</v>
      </c>
      <c r="H8" s="51">
        <f>G8/F8*100</f>
        <v>94.029066219411504</v>
      </c>
    </row>
    <row r="9" spans="2:18" s="32" customFormat="1" ht="30" customHeight="1" thickBot="1" x14ac:dyDescent="0.3">
      <c r="B9" s="99">
        <v>1</v>
      </c>
      <c r="C9" s="100"/>
      <c r="D9" s="67"/>
      <c r="E9" s="87" t="s">
        <v>113</v>
      </c>
      <c r="F9" s="77">
        <f>F19+F103</f>
        <v>407262.51</v>
      </c>
      <c r="G9" s="77">
        <v>359595.57</v>
      </c>
      <c r="H9" s="33">
        <f>G9/F9*100</f>
        <v>88.295770214646069</v>
      </c>
    </row>
    <row r="10" spans="2:18" s="32" customFormat="1" ht="30" customHeight="1" thickBot="1" x14ac:dyDescent="0.3">
      <c r="B10" s="99">
        <v>3</v>
      </c>
      <c r="C10" s="100"/>
      <c r="D10" s="67"/>
      <c r="E10" s="87" t="s">
        <v>114</v>
      </c>
      <c r="F10" s="77"/>
      <c r="G10" s="78">
        <v>0</v>
      </c>
      <c r="H10" s="33" t="e">
        <f t="shared" ref="H10:H12" si="0">G10/F10*100</f>
        <v>#DIV/0!</v>
      </c>
    </row>
    <row r="11" spans="2:18" s="32" customFormat="1" ht="30" customHeight="1" thickBot="1" x14ac:dyDescent="0.3">
      <c r="B11" s="99">
        <v>4</v>
      </c>
      <c r="C11" s="100"/>
      <c r="D11" s="67"/>
      <c r="E11" s="87" t="s">
        <v>115</v>
      </c>
      <c r="F11" s="77">
        <f>F58+F201</f>
        <v>143001.71</v>
      </c>
      <c r="G11" s="77">
        <v>143432.51999999999</v>
      </c>
      <c r="H11" s="33">
        <f t="shared" si="0"/>
        <v>100.30126213176051</v>
      </c>
      <c r="L11" s="138">
        <f>G11+G10</f>
        <v>143432.51999999999</v>
      </c>
    </row>
    <row r="12" spans="2:18" s="32" customFormat="1" ht="30" customHeight="1" thickBot="1" x14ac:dyDescent="0.3">
      <c r="B12" s="99">
        <v>5</v>
      </c>
      <c r="C12" s="100"/>
      <c r="D12" s="67"/>
      <c r="E12" s="87" t="s">
        <v>116</v>
      </c>
      <c r="F12" s="77">
        <f>F140+F283+F234+F359</f>
        <v>164036.45000000001</v>
      </c>
      <c r="G12" s="77">
        <v>167822.28</v>
      </c>
      <c r="H12" s="33">
        <f t="shared" si="0"/>
        <v>102.30791997754156</v>
      </c>
    </row>
    <row r="13" spans="2:18" s="32" customFormat="1" ht="30" customHeight="1" thickBot="1" x14ac:dyDescent="0.3">
      <c r="B13" s="99">
        <v>6</v>
      </c>
      <c r="C13" s="100"/>
      <c r="D13" s="67"/>
      <c r="E13" s="87" t="s">
        <v>117</v>
      </c>
      <c r="F13" s="77"/>
      <c r="G13" s="78">
        <v>799.88</v>
      </c>
      <c r="H13" s="33"/>
      <c r="L13">
        <v>513479.09000000008</v>
      </c>
      <c r="M13">
        <v>471815.35000000021</v>
      </c>
    </row>
    <row r="14" spans="2:18" s="32" customFormat="1" ht="30" customHeight="1" thickBot="1" x14ac:dyDescent="0.3">
      <c r="B14" s="99">
        <v>7</v>
      </c>
      <c r="C14" s="100"/>
      <c r="D14" s="67"/>
      <c r="E14" s="88" t="s">
        <v>118</v>
      </c>
      <c r="F14" s="77"/>
      <c r="G14" s="78"/>
      <c r="H14" s="33"/>
      <c r="K14"/>
      <c r="L14"/>
      <c r="M14"/>
      <c r="N14"/>
      <c r="O14"/>
      <c r="P14"/>
      <c r="Q14"/>
      <c r="R14"/>
    </row>
    <row r="15" spans="2:18" s="32" customFormat="1" ht="30" customHeight="1" thickBot="1" x14ac:dyDescent="0.3">
      <c r="B15" s="99">
        <v>8</v>
      </c>
      <c r="C15" s="100"/>
      <c r="D15" s="67"/>
      <c r="E15" s="87" t="s">
        <v>119</v>
      </c>
      <c r="F15" s="77"/>
      <c r="G15" s="78"/>
      <c r="H15" s="33"/>
      <c r="K15" s="140" t="s">
        <v>200</v>
      </c>
      <c r="L15" s="140" t="s">
        <v>230</v>
      </c>
      <c r="M15" s="140" t="s">
        <v>201</v>
      </c>
      <c r="N15" s="140" t="s">
        <v>202</v>
      </c>
      <c r="O15" s="140" t="s">
        <v>231</v>
      </c>
      <c r="P15" s="140" t="s">
        <v>203</v>
      </c>
      <c r="Q15"/>
      <c r="R15"/>
    </row>
    <row r="16" spans="2:18" s="32" customFormat="1" ht="30" customHeight="1" thickBot="1" x14ac:dyDescent="0.3">
      <c r="B16" s="99">
        <v>9</v>
      </c>
      <c r="C16" s="100"/>
      <c r="D16" s="67"/>
      <c r="E16" s="87" t="s">
        <v>120</v>
      </c>
      <c r="F16" s="77"/>
      <c r="G16" s="78"/>
      <c r="H16" s="33"/>
      <c r="K16" s="141" t="s">
        <v>232</v>
      </c>
      <c r="L16" s="130">
        <v>111593</v>
      </c>
      <c r="M16" s="130">
        <v>111593</v>
      </c>
      <c r="N16" s="142"/>
      <c r="O16" s="130">
        <v>161260.19</v>
      </c>
      <c r="P16" s="130">
        <v>161260.19</v>
      </c>
      <c r="Q16">
        <f>P16+P17</f>
        <v>167822.28</v>
      </c>
      <c r="R16"/>
    </row>
    <row r="17" spans="2:18" s="32" customFormat="1" ht="30" customHeight="1" thickBot="1" x14ac:dyDescent="0.3">
      <c r="B17" s="101"/>
      <c r="C17" s="102"/>
      <c r="D17" s="66"/>
      <c r="E17" s="89" t="s">
        <v>124</v>
      </c>
      <c r="F17" s="79">
        <f>F18+F102+F163+F245+F306</f>
        <v>714300.66999999993</v>
      </c>
      <c r="G17" s="79">
        <f>G18+G102+G163+G245+G306</f>
        <v>675936.57</v>
      </c>
      <c r="H17" s="50">
        <f t="shared" ref="H17:H55" si="1">G17/F17*100</f>
        <v>94.629138455099024</v>
      </c>
      <c r="K17" s="141" t="s">
        <v>233</v>
      </c>
      <c r="L17" s="130">
        <v>75248.22</v>
      </c>
      <c r="M17" s="130">
        <v>75248.22</v>
      </c>
      <c r="N17" s="142"/>
      <c r="O17" s="130">
        <v>6562.09</v>
      </c>
      <c r="P17" s="130">
        <v>6562.09</v>
      </c>
      <c r="Q17"/>
      <c r="R17"/>
    </row>
    <row r="18" spans="2:18" s="32" customFormat="1" ht="30" customHeight="1" thickBot="1" x14ac:dyDescent="0.3">
      <c r="B18" s="103"/>
      <c r="C18" s="104"/>
      <c r="D18" s="64"/>
      <c r="E18" s="90" t="s">
        <v>128</v>
      </c>
      <c r="F18" s="80">
        <f>F19+F55+F58+F88+F91</f>
        <v>513479.08999999997</v>
      </c>
      <c r="G18" s="80">
        <f>G19+G55+G58+G88+G91</f>
        <v>471815.35000000003</v>
      </c>
      <c r="H18" s="52">
        <f t="shared" si="1"/>
        <v>91.885990917371146</v>
      </c>
      <c r="J18" s="127"/>
      <c r="K18" s="141" t="s">
        <v>234</v>
      </c>
      <c r="L18" s="130">
        <v>9.48</v>
      </c>
      <c r="M18" s="130">
        <v>9.48</v>
      </c>
      <c r="N18" s="142"/>
      <c r="O18" s="130">
        <v>17.819999999999997</v>
      </c>
      <c r="P18" s="130">
        <v>17.82</v>
      </c>
      <c r="Q18"/>
      <c r="R18"/>
    </row>
    <row r="19" spans="2:18" s="47" customFormat="1" ht="30" customHeight="1" thickBot="1" x14ac:dyDescent="0.3">
      <c r="B19" s="105">
        <v>11</v>
      </c>
      <c r="C19" s="106"/>
      <c r="D19" s="65"/>
      <c r="E19" s="91" t="s">
        <v>113</v>
      </c>
      <c r="F19" s="81">
        <f>F20+F24+F48+F50</f>
        <v>397778.75</v>
      </c>
      <c r="G19" s="81">
        <f>G20+G24+G48+G50</f>
        <v>356851.95000000007</v>
      </c>
      <c r="H19" s="46">
        <f t="shared" ref="H19" si="2">G19/F19*100</f>
        <v>89.711164812097195</v>
      </c>
      <c r="J19" s="126"/>
      <c r="K19" s="141" t="s">
        <v>235</v>
      </c>
      <c r="L19" s="130">
        <v>107036.74</v>
      </c>
      <c r="M19" s="130">
        <v>107036.73999999992</v>
      </c>
      <c r="N19" s="142"/>
      <c r="O19" s="130">
        <v>143414.6999999996</v>
      </c>
      <c r="P19" s="130">
        <v>143414.70000000001</v>
      </c>
      <c r="Q19"/>
      <c r="R19"/>
    </row>
    <row r="20" spans="2:18" s="32" customFormat="1" ht="30" customHeight="1" thickBot="1" x14ac:dyDescent="0.3">
      <c r="B20" s="107">
        <v>31</v>
      </c>
      <c r="C20" s="108"/>
      <c r="D20" s="63"/>
      <c r="E20" s="92" t="s">
        <v>121</v>
      </c>
      <c r="F20" s="82">
        <f>F21+F22+F23</f>
        <v>357130.16</v>
      </c>
      <c r="G20" s="82">
        <f>G21+G22+G23</f>
        <v>316398.82000000007</v>
      </c>
      <c r="H20" s="33">
        <f t="shared" si="1"/>
        <v>88.594819323016594</v>
      </c>
      <c r="J20" s="127"/>
      <c r="K20" s="141" t="s">
        <v>236</v>
      </c>
      <c r="L20" s="142"/>
      <c r="M20" s="142"/>
      <c r="N20" s="142"/>
      <c r="O20" s="130">
        <v>799.88</v>
      </c>
      <c r="P20" s="130">
        <v>799.88</v>
      </c>
      <c r="Q20"/>
      <c r="R20"/>
    </row>
    <row r="21" spans="2:18" s="32" customFormat="1" ht="30" customHeight="1" thickBot="1" x14ac:dyDescent="0.3">
      <c r="B21" s="109" t="s">
        <v>176</v>
      </c>
      <c r="C21" s="110"/>
      <c r="D21" s="62"/>
      <c r="E21" s="93" t="s">
        <v>20</v>
      </c>
      <c r="F21" s="135">
        <v>302326.40999999997</v>
      </c>
      <c r="G21" s="136">
        <v>262662.79000000004</v>
      </c>
      <c r="H21" s="33">
        <f t="shared" si="1"/>
        <v>86.880530880514229</v>
      </c>
      <c r="J21" s="127"/>
      <c r="K21" s="141" t="s">
        <v>237</v>
      </c>
      <c r="L21" s="130">
        <v>271315.53000000003</v>
      </c>
      <c r="M21" s="130">
        <v>271315.53000000003</v>
      </c>
      <c r="N21" s="142"/>
      <c r="O21" s="130">
        <v>359595.57</v>
      </c>
      <c r="P21" s="130">
        <v>359595.57</v>
      </c>
      <c r="Q21"/>
      <c r="R21"/>
    </row>
    <row r="22" spans="2:18" s="32" customFormat="1" ht="30" customHeight="1" thickBot="1" x14ac:dyDescent="0.4">
      <c r="B22" s="109" t="s">
        <v>141</v>
      </c>
      <c r="C22" s="110"/>
      <c r="D22" s="62"/>
      <c r="E22" s="93" t="s">
        <v>57</v>
      </c>
      <c r="F22" s="135">
        <v>17306</v>
      </c>
      <c r="G22" s="135">
        <v>17106</v>
      </c>
      <c r="H22" s="33">
        <f t="shared" si="1"/>
        <v>98.844331445741361</v>
      </c>
      <c r="J22" s="127"/>
      <c r="K22" s="131" t="s">
        <v>220</v>
      </c>
      <c r="L22" s="131" t="s">
        <v>221</v>
      </c>
      <c r="M22" s="131" t="s">
        <v>215</v>
      </c>
      <c r="N22" s="131" t="s">
        <v>144</v>
      </c>
      <c r="O22" s="132">
        <v>18257.599999999999</v>
      </c>
      <c r="P22" s="132">
        <v>18306.989999999998</v>
      </c>
      <c r="Q22" s="127"/>
    </row>
    <row r="23" spans="2:18" s="32" customFormat="1" ht="30" customHeight="1" thickBot="1" x14ac:dyDescent="0.4">
      <c r="B23" s="109" t="s">
        <v>142</v>
      </c>
      <c r="C23" s="110"/>
      <c r="D23" s="62"/>
      <c r="E23" s="93" t="s">
        <v>59</v>
      </c>
      <c r="F23" s="135">
        <v>37497.75</v>
      </c>
      <c r="G23" s="135">
        <v>36630.030000000006</v>
      </c>
      <c r="H23" s="33">
        <f t="shared" si="1"/>
        <v>97.685941156469397</v>
      </c>
      <c r="K23" s="131" t="s">
        <v>220</v>
      </c>
      <c r="L23" s="131" t="s">
        <v>221</v>
      </c>
      <c r="M23" s="131" t="s">
        <v>215</v>
      </c>
      <c r="N23" s="131" t="s">
        <v>146</v>
      </c>
      <c r="O23" s="132">
        <v>14033.810000000001</v>
      </c>
      <c r="P23" s="132">
        <v>13765.810000000001</v>
      </c>
    </row>
    <row r="24" spans="2:18" s="32" customFormat="1" ht="30" customHeight="1" thickBot="1" x14ac:dyDescent="0.4">
      <c r="B24" s="111">
        <v>32</v>
      </c>
      <c r="C24" s="112"/>
      <c r="D24" s="63"/>
      <c r="E24" s="94" t="s">
        <v>12</v>
      </c>
      <c r="F24" s="82">
        <f>F25+F26+F27+F28+F29+F30+F31+F32+F33+F34+F35+F36+F37+F38+F39+F40+F41+F44+F45+F46+F47</f>
        <v>39112.9</v>
      </c>
      <c r="G24" s="82">
        <f>G25+G26+G27+G28+G29+G30+G31+G32+G33+G34+G35+G36+G37+G38+G39+G40+G41+G44+G45+G46+G47</f>
        <v>38917.440000000002</v>
      </c>
      <c r="H24" s="33">
        <f t="shared" si="1"/>
        <v>99.50026717527976</v>
      </c>
      <c r="K24" s="131" t="s">
        <v>220</v>
      </c>
      <c r="L24" s="131" t="s">
        <v>221</v>
      </c>
      <c r="M24" s="131" t="s">
        <v>215</v>
      </c>
      <c r="N24" s="131" t="s">
        <v>147</v>
      </c>
      <c r="O24" s="133"/>
      <c r="P24" s="133"/>
    </row>
    <row r="25" spans="2:18" s="32" customFormat="1" ht="30" customHeight="1" thickBot="1" x14ac:dyDescent="0.4">
      <c r="B25" s="113" t="s">
        <v>143</v>
      </c>
      <c r="C25" s="114"/>
      <c r="D25" s="62"/>
      <c r="E25" s="87" t="s">
        <v>22</v>
      </c>
      <c r="F25" s="132">
        <v>320</v>
      </c>
      <c r="G25" s="132">
        <v>343.15</v>
      </c>
      <c r="H25" s="33">
        <f t="shared" si="1"/>
        <v>107.234375</v>
      </c>
      <c r="K25" s="131" t="s">
        <v>220</v>
      </c>
      <c r="L25" s="131" t="s">
        <v>221</v>
      </c>
      <c r="M25" s="131" t="s">
        <v>215</v>
      </c>
      <c r="N25" s="131" t="s">
        <v>157</v>
      </c>
      <c r="O25" s="133"/>
      <c r="P25" s="133"/>
    </row>
    <row r="26" spans="2:18" s="32" customFormat="1" ht="30" customHeight="1" thickBot="1" x14ac:dyDescent="0.4">
      <c r="B26" s="113" t="s">
        <v>144</v>
      </c>
      <c r="C26" s="114"/>
      <c r="D26" s="62"/>
      <c r="E26" s="88" t="s">
        <v>60</v>
      </c>
      <c r="F26" s="132">
        <v>18257.599999999999</v>
      </c>
      <c r="G26" s="132">
        <v>18306.989999999998</v>
      </c>
      <c r="H26" s="33">
        <f t="shared" si="1"/>
        <v>100.27051748313032</v>
      </c>
      <c r="K26" s="131" t="s">
        <v>220</v>
      </c>
      <c r="L26" s="131" t="s">
        <v>221</v>
      </c>
      <c r="M26" s="131" t="s">
        <v>215</v>
      </c>
      <c r="N26" s="131" t="s">
        <v>161</v>
      </c>
      <c r="O26" s="132">
        <v>6501.49</v>
      </c>
      <c r="P26" s="132">
        <v>6501.4900000000025</v>
      </c>
    </row>
    <row r="27" spans="2:18" s="32" customFormat="1" ht="30" customHeight="1" thickBot="1" x14ac:dyDescent="0.4">
      <c r="B27" s="99" t="s">
        <v>146</v>
      </c>
      <c r="C27" s="110"/>
      <c r="D27" s="62"/>
      <c r="E27" s="87" t="s">
        <v>62</v>
      </c>
      <c r="F27" s="132">
        <v>14033.810000000001</v>
      </c>
      <c r="G27" s="132">
        <v>13765.810000000001</v>
      </c>
      <c r="H27" s="33">
        <f t="shared" si="1"/>
        <v>98.090326148066708</v>
      </c>
      <c r="K27" s="131" t="s">
        <v>220</v>
      </c>
      <c r="L27" s="131" t="s">
        <v>221</v>
      </c>
      <c r="M27" s="131" t="s">
        <v>215</v>
      </c>
      <c r="N27" s="131" t="s">
        <v>165</v>
      </c>
      <c r="O27" s="132">
        <v>1535.69</v>
      </c>
      <c r="P27" s="132">
        <v>1535.69</v>
      </c>
    </row>
    <row r="28" spans="2:18" s="32" customFormat="1" ht="30" customHeight="1" thickBot="1" x14ac:dyDescent="0.4">
      <c r="B28" s="99" t="s">
        <v>157</v>
      </c>
      <c r="C28" s="110"/>
      <c r="D28" s="62"/>
      <c r="E28" s="87" t="s">
        <v>74</v>
      </c>
      <c r="F28" s="83">
        <v>0</v>
      </c>
      <c r="G28" s="83">
        <v>0</v>
      </c>
      <c r="H28" s="33" t="e">
        <f t="shared" si="1"/>
        <v>#DIV/0!</v>
      </c>
      <c r="K28" s="131" t="s">
        <v>220</v>
      </c>
      <c r="L28" s="131" t="s">
        <v>221</v>
      </c>
      <c r="M28" s="131" t="s">
        <v>215</v>
      </c>
      <c r="N28" s="131" t="s">
        <v>210</v>
      </c>
      <c r="O28" s="133"/>
      <c r="P28" s="133"/>
    </row>
    <row r="29" spans="2:18" s="32" customFormat="1" ht="30" customHeight="1" thickBot="1" x14ac:dyDescent="0.3">
      <c r="B29" s="99" t="s">
        <v>160</v>
      </c>
      <c r="C29" s="110"/>
      <c r="D29" s="62"/>
      <c r="E29" s="88" t="s">
        <v>178</v>
      </c>
      <c r="F29" s="77">
        <v>0</v>
      </c>
      <c r="G29" s="78">
        <v>0</v>
      </c>
      <c r="H29" s="33" t="e">
        <f t="shared" si="1"/>
        <v>#DIV/0!</v>
      </c>
    </row>
    <row r="30" spans="2:18" s="32" customFormat="1" ht="29.25" customHeight="1" thickBot="1" x14ac:dyDescent="0.4">
      <c r="B30" s="99" t="s">
        <v>161</v>
      </c>
      <c r="C30" s="110"/>
      <c r="D30" s="62"/>
      <c r="E30" s="88" t="s">
        <v>179</v>
      </c>
      <c r="F30" s="132">
        <v>6501.49</v>
      </c>
      <c r="G30" s="132">
        <v>6501.4900000000025</v>
      </c>
      <c r="H30" s="33">
        <f t="shared" si="1"/>
        <v>100.00000000000004</v>
      </c>
    </row>
    <row r="31" spans="2:18" s="32" customFormat="1" ht="30" hidden="1" customHeight="1" thickBot="1" x14ac:dyDescent="0.3">
      <c r="B31" s="99"/>
      <c r="C31" s="110"/>
      <c r="D31" s="62"/>
      <c r="E31" s="88"/>
      <c r="F31" s="77"/>
      <c r="G31" s="78"/>
      <c r="H31" s="33" t="e">
        <f t="shared" si="1"/>
        <v>#DIV/0!</v>
      </c>
    </row>
    <row r="32" spans="2:18" s="32" customFormat="1" ht="30" hidden="1" customHeight="1" thickBot="1" x14ac:dyDescent="0.3">
      <c r="B32" s="99"/>
      <c r="C32" s="110"/>
      <c r="D32" s="62"/>
      <c r="E32" s="88"/>
      <c r="F32" s="77"/>
      <c r="G32" s="78"/>
      <c r="H32" s="33" t="e">
        <f t="shared" si="1"/>
        <v>#DIV/0!</v>
      </c>
    </row>
    <row r="33" spans="2:8" s="32" customFormat="1" ht="30" hidden="1" customHeight="1" thickBot="1" x14ac:dyDescent="0.3">
      <c r="B33" s="99"/>
      <c r="C33" s="110"/>
      <c r="D33" s="62"/>
      <c r="E33" s="88"/>
      <c r="F33" s="77"/>
      <c r="G33" s="78"/>
      <c r="H33" s="33" t="e">
        <f t="shared" si="1"/>
        <v>#DIV/0!</v>
      </c>
    </row>
    <row r="34" spans="2:8" s="32" customFormat="1" ht="27" hidden="1" customHeight="1" thickBot="1" x14ac:dyDescent="0.3">
      <c r="B34" s="99"/>
      <c r="C34" s="110"/>
      <c r="D34" s="62"/>
      <c r="E34" s="88"/>
      <c r="F34" s="77"/>
      <c r="G34" s="78"/>
      <c r="H34" s="33" t="e">
        <f t="shared" si="1"/>
        <v>#DIV/0!</v>
      </c>
    </row>
    <row r="35" spans="2:8" s="32" customFormat="1" ht="30" hidden="1" customHeight="1" thickBot="1" x14ac:dyDescent="0.3">
      <c r="B35" s="99"/>
      <c r="C35" s="110"/>
      <c r="D35" s="62"/>
      <c r="E35" s="87"/>
      <c r="F35" s="77"/>
      <c r="G35" s="78"/>
      <c r="H35" s="33" t="e">
        <f t="shared" si="1"/>
        <v>#DIV/0!</v>
      </c>
    </row>
    <row r="36" spans="2:8" s="32" customFormat="1" ht="30" hidden="1" customHeight="1" thickBot="1" x14ac:dyDescent="0.3">
      <c r="B36" s="99"/>
      <c r="C36" s="110"/>
      <c r="D36" s="62"/>
      <c r="E36" s="88"/>
      <c r="F36" s="77"/>
      <c r="G36" s="78"/>
      <c r="H36" s="33" t="e">
        <f t="shared" si="1"/>
        <v>#DIV/0!</v>
      </c>
    </row>
    <row r="37" spans="2:8" s="32" customFormat="1" ht="30" hidden="1" customHeight="1" thickBot="1" x14ac:dyDescent="0.3">
      <c r="B37" s="99"/>
      <c r="C37" s="110"/>
      <c r="D37" s="62"/>
      <c r="E37" s="88"/>
      <c r="F37" s="77"/>
      <c r="G37" s="78"/>
      <c r="H37" s="33" t="e">
        <f t="shared" si="1"/>
        <v>#DIV/0!</v>
      </c>
    </row>
    <row r="38" spans="2:8" s="32" customFormat="1" ht="30" hidden="1" customHeight="1" thickBot="1" x14ac:dyDescent="0.3">
      <c r="B38" s="99"/>
      <c r="C38" s="110"/>
      <c r="D38" s="62"/>
      <c r="E38" s="88"/>
      <c r="F38" s="77"/>
      <c r="G38" s="78"/>
      <c r="H38" s="33" t="e">
        <f t="shared" si="1"/>
        <v>#DIV/0!</v>
      </c>
    </row>
    <row r="39" spans="2:8" s="32" customFormat="1" ht="30" hidden="1" customHeight="1" thickBot="1" x14ac:dyDescent="0.3">
      <c r="B39" s="99"/>
      <c r="C39" s="110"/>
      <c r="D39" s="62"/>
      <c r="E39" s="88"/>
      <c r="F39" s="83"/>
      <c r="G39" s="83"/>
      <c r="H39" s="33" t="e">
        <f t="shared" si="1"/>
        <v>#DIV/0!</v>
      </c>
    </row>
    <row r="40" spans="2:8" s="32" customFormat="1" ht="30" hidden="1" customHeight="1" thickBot="1" x14ac:dyDescent="0.3">
      <c r="B40" s="99"/>
      <c r="C40" s="110"/>
      <c r="D40" s="62"/>
      <c r="E40" s="88"/>
      <c r="F40" s="77"/>
      <c r="G40" s="78"/>
      <c r="H40" s="33" t="e">
        <f t="shared" si="1"/>
        <v>#DIV/0!</v>
      </c>
    </row>
    <row r="41" spans="2:8" s="32" customFormat="1" ht="30" hidden="1" customHeight="1" thickBot="1" x14ac:dyDescent="0.3">
      <c r="B41" s="99"/>
      <c r="C41" s="110"/>
      <c r="D41" s="62"/>
      <c r="E41" s="88"/>
      <c r="F41" s="77"/>
      <c r="G41" s="78"/>
      <c r="H41" s="33" t="e">
        <f t="shared" si="1"/>
        <v>#DIV/0!</v>
      </c>
    </row>
    <row r="42" spans="2:8" s="32" customFormat="1" ht="30" hidden="1" customHeight="1" thickBot="1" x14ac:dyDescent="0.3">
      <c r="B42" s="99"/>
      <c r="C42" s="110"/>
      <c r="D42" s="62"/>
      <c r="E42" s="88"/>
      <c r="F42" s="83"/>
      <c r="G42" s="83"/>
      <c r="H42" s="33"/>
    </row>
    <row r="43" spans="2:8" s="32" customFormat="1" ht="30" hidden="1" customHeight="1" thickBot="1" x14ac:dyDescent="0.3">
      <c r="B43" s="99"/>
      <c r="C43" s="110"/>
      <c r="D43" s="62"/>
      <c r="E43" s="88"/>
      <c r="F43" s="83"/>
      <c r="G43" s="83"/>
      <c r="H43" s="33"/>
    </row>
    <row r="44" spans="2:8" s="32" customFormat="1" ht="27" hidden="1" customHeight="1" thickBot="1" x14ac:dyDescent="0.3">
      <c r="B44" s="99"/>
      <c r="C44" s="110"/>
      <c r="D44" s="62"/>
      <c r="E44" s="88"/>
      <c r="F44" s="77"/>
      <c r="G44" s="78"/>
      <c r="H44" s="33" t="e">
        <f t="shared" si="1"/>
        <v>#DIV/0!</v>
      </c>
    </row>
    <row r="45" spans="2:8" s="32" customFormat="1" ht="30" hidden="1" customHeight="1" thickBot="1" x14ac:dyDescent="0.3">
      <c r="B45" s="99"/>
      <c r="C45" s="110"/>
      <c r="D45" s="62"/>
      <c r="E45" s="87"/>
      <c r="F45" s="77"/>
      <c r="G45" s="78"/>
      <c r="H45" s="33" t="e">
        <f t="shared" si="1"/>
        <v>#DIV/0!</v>
      </c>
    </row>
    <row r="46" spans="2:8" s="32" customFormat="1" ht="30" hidden="1" customHeight="1" thickBot="1" x14ac:dyDescent="0.3">
      <c r="B46" s="99"/>
      <c r="C46" s="110"/>
      <c r="D46" s="62"/>
      <c r="E46" s="88"/>
      <c r="F46" s="77"/>
      <c r="G46" s="78"/>
      <c r="H46" s="33" t="e">
        <f t="shared" si="1"/>
        <v>#DIV/0!</v>
      </c>
    </row>
    <row r="47" spans="2:8" s="32" customFormat="1" ht="30" hidden="1" customHeight="1" thickBot="1" x14ac:dyDescent="0.3">
      <c r="B47" s="99"/>
      <c r="C47" s="110"/>
      <c r="D47" s="62"/>
      <c r="E47" s="88"/>
      <c r="F47" s="77"/>
      <c r="G47" s="78"/>
      <c r="H47" s="33" t="e">
        <f t="shared" si="1"/>
        <v>#DIV/0!</v>
      </c>
    </row>
    <row r="48" spans="2:8" s="32" customFormat="1" ht="30" customHeight="1" thickBot="1" x14ac:dyDescent="0.3">
      <c r="B48" s="111">
        <v>38</v>
      </c>
      <c r="C48" s="112"/>
      <c r="D48" s="63"/>
      <c r="E48" s="94"/>
      <c r="F48" s="82">
        <f>F49</f>
        <v>1535.69</v>
      </c>
      <c r="G48" s="82">
        <f>G49</f>
        <v>1535.69</v>
      </c>
      <c r="H48" s="33">
        <f t="shared" si="1"/>
        <v>100</v>
      </c>
    </row>
    <row r="49" spans="2:18" s="32" customFormat="1" ht="30" customHeight="1" thickBot="1" x14ac:dyDescent="0.4">
      <c r="B49" s="99">
        <v>3835</v>
      </c>
      <c r="C49" s="115"/>
      <c r="D49" s="98"/>
      <c r="E49" s="93" t="s">
        <v>181</v>
      </c>
      <c r="F49" s="132">
        <v>1535.69</v>
      </c>
      <c r="G49" s="132">
        <v>1535.69</v>
      </c>
      <c r="H49" s="33">
        <f t="shared" si="1"/>
        <v>100</v>
      </c>
    </row>
    <row r="50" spans="2:18" s="32" customFormat="1" ht="30" customHeight="1" thickBot="1" x14ac:dyDescent="0.3">
      <c r="B50" s="111">
        <v>42</v>
      </c>
      <c r="C50" s="112"/>
      <c r="D50" s="63"/>
      <c r="E50" s="94" t="s">
        <v>84</v>
      </c>
      <c r="F50" s="82">
        <f>F51+F52+F53+F54</f>
        <v>0</v>
      </c>
      <c r="G50" s="82">
        <f>G51+G52+G53+G54</f>
        <v>0</v>
      </c>
      <c r="H50" s="33" t="e">
        <f t="shared" si="1"/>
        <v>#DIV/0!</v>
      </c>
    </row>
    <row r="51" spans="2:18" s="32" customFormat="1" ht="30" customHeight="1" thickBot="1" x14ac:dyDescent="0.3">
      <c r="B51" s="99" t="s">
        <v>166</v>
      </c>
      <c r="C51" s="110"/>
      <c r="D51" s="62"/>
      <c r="E51" s="88" t="s">
        <v>88</v>
      </c>
      <c r="F51" s="77">
        <v>0</v>
      </c>
      <c r="G51" s="78">
        <v>0</v>
      </c>
      <c r="H51" s="33" t="e">
        <f t="shared" si="1"/>
        <v>#DIV/0!</v>
      </c>
    </row>
    <row r="52" spans="2:18" s="32" customFormat="1" ht="30" customHeight="1" thickBot="1" x14ac:dyDescent="0.3">
      <c r="B52" s="99" t="s">
        <v>167</v>
      </c>
      <c r="C52" s="110"/>
      <c r="D52" s="62"/>
      <c r="E52" s="88" t="s">
        <v>183</v>
      </c>
      <c r="F52" s="77">
        <v>0</v>
      </c>
      <c r="G52" s="78">
        <v>0</v>
      </c>
      <c r="H52" s="33" t="e">
        <f t="shared" si="1"/>
        <v>#DIV/0!</v>
      </c>
    </row>
    <row r="53" spans="2:18" s="32" customFormat="1" ht="30" customHeight="1" thickBot="1" x14ac:dyDescent="0.3">
      <c r="B53" s="99"/>
      <c r="C53" s="110"/>
      <c r="D53" s="62"/>
      <c r="E53" s="88"/>
      <c r="F53" s="77"/>
      <c r="G53" s="78"/>
      <c r="H53" s="33" t="e">
        <f t="shared" si="1"/>
        <v>#DIV/0!</v>
      </c>
    </row>
    <row r="54" spans="2:18" s="32" customFormat="1" ht="30" customHeight="1" thickBot="1" x14ac:dyDescent="0.3">
      <c r="B54" s="99"/>
      <c r="C54" s="110"/>
      <c r="D54" s="62"/>
      <c r="E54" s="88"/>
      <c r="F54" s="77"/>
      <c r="G54" s="78"/>
      <c r="H54" s="33" t="e">
        <f t="shared" si="1"/>
        <v>#DIV/0!</v>
      </c>
    </row>
    <row r="55" spans="2:18" s="47" customFormat="1" ht="32.25" customHeight="1" thickBot="1" x14ac:dyDescent="0.3">
      <c r="B55" s="105">
        <v>93</v>
      </c>
      <c r="C55" s="106"/>
      <c r="D55" s="65"/>
      <c r="E55" s="91" t="s">
        <v>122</v>
      </c>
      <c r="F55" s="81">
        <f>F56</f>
        <v>0</v>
      </c>
      <c r="G55" s="81">
        <f>G56</f>
        <v>0</v>
      </c>
      <c r="H55" s="46" t="e">
        <f t="shared" si="1"/>
        <v>#DIV/0!</v>
      </c>
    </row>
    <row r="56" spans="2:18" s="32" customFormat="1" ht="30" customHeight="1" thickBot="1" x14ac:dyDescent="0.3">
      <c r="B56" s="107">
        <v>42</v>
      </c>
      <c r="C56" s="108"/>
      <c r="D56" s="63"/>
      <c r="E56" s="95" t="s">
        <v>84</v>
      </c>
      <c r="F56" s="82">
        <f>F57</f>
        <v>0</v>
      </c>
      <c r="G56" s="82">
        <f>G57</f>
        <v>0</v>
      </c>
      <c r="H56" s="33" t="e">
        <f>G56/F56*100</f>
        <v>#DIV/0!</v>
      </c>
    </row>
    <row r="57" spans="2:18" s="32" customFormat="1" ht="30" customHeight="1" thickBot="1" x14ac:dyDescent="0.4">
      <c r="B57" s="99">
        <v>4221</v>
      </c>
      <c r="C57" s="110"/>
      <c r="D57" s="62"/>
      <c r="E57" s="87" t="s">
        <v>86</v>
      </c>
      <c r="F57" s="77">
        <v>0</v>
      </c>
      <c r="G57" s="78">
        <v>0</v>
      </c>
      <c r="H57" s="33" t="e">
        <f>G57/F57*100</f>
        <v>#DIV/0!</v>
      </c>
      <c r="K57" s="131" t="s">
        <v>220</v>
      </c>
      <c r="L57" s="131" t="s">
        <v>221</v>
      </c>
      <c r="M57" s="131" t="s">
        <v>216</v>
      </c>
      <c r="N57" s="131" t="s">
        <v>143</v>
      </c>
      <c r="O57" s="133"/>
      <c r="P57" s="132">
        <v>599.5</v>
      </c>
    </row>
    <row r="58" spans="2:18" s="47" customFormat="1" ht="30" customHeight="1" thickBot="1" x14ac:dyDescent="0.4">
      <c r="B58" s="105">
        <v>41</v>
      </c>
      <c r="C58" s="106"/>
      <c r="D58" s="65"/>
      <c r="E58" s="91" t="s">
        <v>115</v>
      </c>
      <c r="F58" s="81">
        <f>F59+F82+F84</f>
        <v>115700.33999999998</v>
      </c>
      <c r="G58" s="81">
        <f>G59+G82+G84</f>
        <v>114963.39999999998</v>
      </c>
      <c r="H58" s="46">
        <f t="shared" ref="H58" si="3">G58/F58*100</f>
        <v>99.363061508721586</v>
      </c>
      <c r="K58" s="131" t="s">
        <v>220</v>
      </c>
      <c r="L58" s="131" t="s">
        <v>221</v>
      </c>
      <c r="M58" s="131" t="s">
        <v>216</v>
      </c>
      <c r="N58" s="131" t="s">
        <v>145</v>
      </c>
      <c r="O58" s="132">
        <v>1210.78</v>
      </c>
      <c r="P58" s="132">
        <v>1210.78</v>
      </c>
    </row>
    <row r="59" spans="2:18" s="32" customFormat="1" ht="30" customHeight="1" thickBot="1" x14ac:dyDescent="0.4">
      <c r="B59" s="111">
        <v>32</v>
      </c>
      <c r="C59" s="112"/>
      <c r="D59" s="63"/>
      <c r="E59" s="94" t="s">
        <v>12</v>
      </c>
      <c r="F59" s="82">
        <f>SUM(F60:F80)</f>
        <v>101406.12999999998</v>
      </c>
      <c r="G59" s="82">
        <f>SUM(G60:G80)</f>
        <v>100645.04999999997</v>
      </c>
      <c r="H59" s="33">
        <f t="shared" ref="H59:H88" si="4">G59/F59*100</f>
        <v>99.249473379962339</v>
      </c>
      <c r="K59" s="131" t="s">
        <v>220</v>
      </c>
      <c r="L59" s="131" t="s">
        <v>221</v>
      </c>
      <c r="M59" s="131" t="s">
        <v>216</v>
      </c>
      <c r="N59" s="131" t="s">
        <v>146</v>
      </c>
      <c r="O59" s="132">
        <v>1731</v>
      </c>
      <c r="P59" s="132">
        <v>1859</v>
      </c>
    </row>
    <row r="60" spans="2:18" s="32" customFormat="1" ht="30" customHeight="1" thickBot="1" x14ac:dyDescent="0.4">
      <c r="B60" s="113" t="s">
        <v>141</v>
      </c>
      <c r="C60" s="114"/>
      <c r="D60" s="62"/>
      <c r="E60" s="87" t="s">
        <v>57</v>
      </c>
      <c r="F60" s="77">
        <v>0</v>
      </c>
      <c r="G60" s="77">
        <v>0</v>
      </c>
      <c r="H60" s="33" t="e">
        <f t="shared" si="4"/>
        <v>#DIV/0!</v>
      </c>
      <c r="K60" s="131" t="s">
        <v>220</v>
      </c>
      <c r="L60" s="131" t="s">
        <v>221</v>
      </c>
      <c r="M60" s="131" t="s">
        <v>216</v>
      </c>
      <c r="N60" s="131" t="s">
        <v>147</v>
      </c>
      <c r="O60" s="132">
        <v>14967.07</v>
      </c>
      <c r="P60" s="132">
        <v>14508.649999999998</v>
      </c>
    </row>
    <row r="61" spans="2:18" s="32" customFormat="1" ht="30" customHeight="1" thickBot="1" x14ac:dyDescent="0.4">
      <c r="B61" s="113" t="s">
        <v>143</v>
      </c>
      <c r="C61" s="114"/>
      <c r="D61" s="62"/>
      <c r="E61" s="87" t="s">
        <v>22</v>
      </c>
      <c r="F61" s="77">
        <v>0</v>
      </c>
      <c r="G61" s="77">
        <v>599.5</v>
      </c>
      <c r="H61" s="33" t="e">
        <f t="shared" si="4"/>
        <v>#DIV/0!</v>
      </c>
      <c r="K61" s="131" t="s">
        <v>220</v>
      </c>
      <c r="L61" s="131" t="s">
        <v>221</v>
      </c>
      <c r="M61" s="131" t="s">
        <v>216</v>
      </c>
      <c r="N61" s="131" t="s">
        <v>148</v>
      </c>
      <c r="O61" s="132">
        <v>23125.56</v>
      </c>
      <c r="P61" s="132">
        <v>23679.829999999998</v>
      </c>
    </row>
    <row r="62" spans="2:18" s="32" customFormat="1" ht="30" customHeight="1" thickBot="1" x14ac:dyDescent="0.4">
      <c r="B62" s="113" t="s">
        <v>145</v>
      </c>
      <c r="C62" s="114"/>
      <c r="D62" s="62"/>
      <c r="E62" s="88" t="s">
        <v>61</v>
      </c>
      <c r="F62" s="132">
        <v>1210.78</v>
      </c>
      <c r="G62" s="132">
        <v>1210.78</v>
      </c>
      <c r="H62" s="33">
        <f t="shared" si="4"/>
        <v>100</v>
      </c>
      <c r="K62" s="131" t="s">
        <v>220</v>
      </c>
      <c r="L62" s="131" t="s">
        <v>221</v>
      </c>
      <c r="M62" s="131" t="s">
        <v>216</v>
      </c>
      <c r="N62" s="131" t="s">
        <v>149</v>
      </c>
      <c r="O62" s="132">
        <v>7529.83</v>
      </c>
      <c r="P62" s="132">
        <v>7498</v>
      </c>
    </row>
    <row r="63" spans="2:18" s="32" customFormat="1" ht="30" customHeight="1" thickBot="1" x14ac:dyDescent="0.4">
      <c r="B63" s="99" t="s">
        <v>146</v>
      </c>
      <c r="C63" s="110"/>
      <c r="D63" s="62"/>
      <c r="E63" s="87" t="s">
        <v>62</v>
      </c>
      <c r="F63" s="132">
        <v>1731</v>
      </c>
      <c r="G63" s="132">
        <v>1859</v>
      </c>
      <c r="H63" s="33">
        <f t="shared" si="4"/>
        <v>107.3945696129405</v>
      </c>
      <c r="K63" s="131" t="s">
        <v>220</v>
      </c>
      <c r="L63" s="131" t="s">
        <v>221</v>
      </c>
      <c r="M63" s="131" t="s">
        <v>216</v>
      </c>
      <c r="N63" s="131" t="s">
        <v>205</v>
      </c>
      <c r="O63" s="132">
        <v>396.14</v>
      </c>
      <c r="P63" s="132">
        <v>396.14</v>
      </c>
    </row>
    <row r="64" spans="2:18" s="32" customFormat="1" ht="30" customHeight="1" thickBot="1" x14ac:dyDescent="0.4">
      <c r="B64" s="99" t="s">
        <v>147</v>
      </c>
      <c r="C64" s="110"/>
      <c r="D64" s="62"/>
      <c r="E64" s="87" t="s">
        <v>64</v>
      </c>
      <c r="F64" s="132">
        <v>14967.07</v>
      </c>
      <c r="G64" s="132">
        <v>14508.649999999998</v>
      </c>
      <c r="H64" s="33">
        <f t="shared" si="4"/>
        <v>96.937142673883386</v>
      </c>
      <c r="K64" s="131" t="s">
        <v>220</v>
      </c>
      <c r="L64" s="131" t="s">
        <v>221</v>
      </c>
      <c r="M64" s="131" t="s">
        <v>216</v>
      </c>
      <c r="N64" s="131" t="s">
        <v>150</v>
      </c>
      <c r="O64" s="132">
        <v>6606.28</v>
      </c>
      <c r="P64" s="132">
        <v>6215.31</v>
      </c>
      <c r="Q64" s="32">
        <f>O64+O63</f>
        <v>7002.42</v>
      </c>
      <c r="R64" s="32">
        <f>P64+P63</f>
        <v>6611.4500000000007</v>
      </c>
    </row>
    <row r="65" spans="2:16" s="32" customFormat="1" ht="30" customHeight="1" thickBot="1" x14ac:dyDescent="0.4">
      <c r="B65" s="99" t="s">
        <v>148</v>
      </c>
      <c r="C65" s="110"/>
      <c r="D65" s="62"/>
      <c r="E65" s="88" t="s">
        <v>65</v>
      </c>
      <c r="F65" s="132">
        <v>23125.56</v>
      </c>
      <c r="G65" s="132">
        <v>23679.829999999998</v>
      </c>
      <c r="H65" s="33">
        <f t="shared" si="4"/>
        <v>102.39678520217454</v>
      </c>
      <c r="K65" s="131" t="s">
        <v>220</v>
      </c>
      <c r="L65" s="131" t="s">
        <v>221</v>
      </c>
      <c r="M65" s="131" t="s">
        <v>216</v>
      </c>
      <c r="N65" s="131" t="s">
        <v>151</v>
      </c>
      <c r="O65" s="132">
        <v>843.67</v>
      </c>
      <c r="P65" s="132">
        <v>843.67</v>
      </c>
    </row>
    <row r="66" spans="2:16" s="32" customFormat="1" ht="30" customHeight="1" thickBot="1" x14ac:dyDescent="0.4">
      <c r="B66" s="99" t="s">
        <v>149</v>
      </c>
      <c r="C66" s="110"/>
      <c r="D66" s="62"/>
      <c r="E66" s="88" t="s">
        <v>66</v>
      </c>
      <c r="F66" s="132">
        <v>7529.83</v>
      </c>
      <c r="G66" s="132">
        <v>7498</v>
      </c>
      <c r="H66" s="33">
        <f t="shared" si="4"/>
        <v>99.577281293203171</v>
      </c>
      <c r="K66" s="131" t="s">
        <v>220</v>
      </c>
      <c r="L66" s="131" t="s">
        <v>221</v>
      </c>
      <c r="M66" s="131" t="s">
        <v>216</v>
      </c>
      <c r="N66" s="131" t="s">
        <v>152</v>
      </c>
      <c r="O66" s="132">
        <v>2380.85</v>
      </c>
      <c r="P66" s="132">
        <v>2135.14</v>
      </c>
    </row>
    <row r="67" spans="2:16" s="32" customFormat="1" ht="30" customHeight="1" thickBot="1" x14ac:dyDescent="0.4">
      <c r="B67" s="99" t="s">
        <v>150</v>
      </c>
      <c r="C67" s="110"/>
      <c r="D67" s="62"/>
      <c r="E67" s="88" t="s">
        <v>68</v>
      </c>
      <c r="F67" s="132">
        <v>7002.42</v>
      </c>
      <c r="G67" s="132">
        <v>6611.4500000000007</v>
      </c>
      <c r="H67" s="33">
        <f t="shared" si="4"/>
        <v>94.416644531461998</v>
      </c>
      <c r="K67" s="131" t="s">
        <v>220</v>
      </c>
      <c r="L67" s="131" t="s">
        <v>221</v>
      </c>
      <c r="M67" s="131" t="s">
        <v>216</v>
      </c>
      <c r="N67" s="131" t="s">
        <v>153</v>
      </c>
      <c r="O67" s="132">
        <v>2905.02</v>
      </c>
      <c r="P67" s="132">
        <v>2905.02</v>
      </c>
    </row>
    <row r="68" spans="2:16" s="32" customFormat="1" ht="30" customHeight="1" thickBot="1" x14ac:dyDescent="0.4">
      <c r="B68" s="99" t="s">
        <v>151</v>
      </c>
      <c r="C68" s="110"/>
      <c r="D68" s="62"/>
      <c r="E68" s="88" t="s">
        <v>69</v>
      </c>
      <c r="F68" s="132">
        <v>843.67</v>
      </c>
      <c r="G68" s="132">
        <v>843.67</v>
      </c>
      <c r="H68" s="33">
        <f t="shared" si="4"/>
        <v>100</v>
      </c>
      <c r="K68" s="131" t="s">
        <v>220</v>
      </c>
      <c r="L68" s="131" t="s">
        <v>221</v>
      </c>
      <c r="M68" s="131" t="s">
        <v>216</v>
      </c>
      <c r="N68" s="131" t="s">
        <v>154</v>
      </c>
      <c r="O68" s="133"/>
      <c r="P68" s="133"/>
    </row>
    <row r="69" spans="2:16" s="32" customFormat="1" ht="30" customHeight="1" thickBot="1" x14ac:dyDescent="0.4">
      <c r="B69" s="99" t="s">
        <v>152</v>
      </c>
      <c r="C69" s="110"/>
      <c r="D69" s="62"/>
      <c r="E69" s="88" t="s">
        <v>70</v>
      </c>
      <c r="F69" s="77">
        <v>2380.85</v>
      </c>
      <c r="G69" s="77">
        <v>2135.14</v>
      </c>
      <c r="H69" s="33">
        <f t="shared" si="4"/>
        <v>89.679736228657831</v>
      </c>
      <c r="K69" s="131" t="s">
        <v>220</v>
      </c>
      <c r="L69" s="131" t="s">
        <v>221</v>
      </c>
      <c r="M69" s="131" t="s">
        <v>216</v>
      </c>
      <c r="N69" s="131" t="s">
        <v>155</v>
      </c>
      <c r="O69" s="132">
        <v>3268.3599999999997</v>
      </c>
      <c r="P69" s="132">
        <v>3121.62</v>
      </c>
    </row>
    <row r="70" spans="2:16" s="32" customFormat="1" ht="27" customHeight="1" thickBot="1" x14ac:dyDescent="0.4">
      <c r="B70" s="99" t="s">
        <v>153</v>
      </c>
      <c r="C70" s="110"/>
      <c r="D70" s="62"/>
      <c r="E70" s="88" t="s">
        <v>71</v>
      </c>
      <c r="F70" s="77">
        <v>2905.02</v>
      </c>
      <c r="G70" s="77">
        <v>2905.02</v>
      </c>
      <c r="H70" s="33">
        <f t="shared" si="4"/>
        <v>100</v>
      </c>
      <c r="K70" s="131" t="s">
        <v>220</v>
      </c>
      <c r="L70" s="131" t="s">
        <v>221</v>
      </c>
      <c r="M70" s="131" t="s">
        <v>216</v>
      </c>
      <c r="N70" s="131" t="s">
        <v>206</v>
      </c>
      <c r="O70" s="137">
        <v>148.68</v>
      </c>
      <c r="P70" s="137">
        <v>228.3</v>
      </c>
    </row>
    <row r="71" spans="2:16" s="32" customFormat="1" ht="30" customHeight="1" thickBot="1" x14ac:dyDescent="0.4">
      <c r="B71" s="99">
        <v>3235</v>
      </c>
      <c r="C71" s="110">
        <v>3235</v>
      </c>
      <c r="D71" s="62"/>
      <c r="E71" s="87" t="s">
        <v>186</v>
      </c>
      <c r="F71" s="77">
        <v>148.68</v>
      </c>
      <c r="G71" s="77">
        <v>228.3</v>
      </c>
      <c r="H71" s="33">
        <f t="shared" si="4"/>
        <v>153.55125100887813</v>
      </c>
      <c r="K71" s="131" t="s">
        <v>220</v>
      </c>
      <c r="L71" s="131" t="s">
        <v>221</v>
      </c>
      <c r="M71" s="131" t="s">
        <v>216</v>
      </c>
      <c r="N71" s="131" t="s">
        <v>156</v>
      </c>
      <c r="O71" s="132">
        <v>1443.44</v>
      </c>
      <c r="P71" s="132">
        <v>1497.34</v>
      </c>
    </row>
    <row r="72" spans="2:16" s="32" customFormat="1" ht="30" customHeight="1" thickBot="1" x14ac:dyDescent="0.4">
      <c r="B72" s="99" t="s">
        <v>155</v>
      </c>
      <c r="C72" s="110"/>
      <c r="D72" s="62"/>
      <c r="E72" s="88" t="s">
        <v>72</v>
      </c>
      <c r="F72" s="77">
        <v>3268.3599999999997</v>
      </c>
      <c r="G72" s="77">
        <v>3121.62</v>
      </c>
      <c r="H72" s="33">
        <f t="shared" si="4"/>
        <v>95.510286504546627</v>
      </c>
      <c r="K72" s="131" t="s">
        <v>220</v>
      </c>
      <c r="L72" s="131" t="s">
        <v>221</v>
      </c>
      <c r="M72" s="131" t="s">
        <v>216</v>
      </c>
      <c r="N72" s="131" t="s">
        <v>157</v>
      </c>
      <c r="O72" s="132">
        <v>16567.39</v>
      </c>
      <c r="P72" s="132">
        <v>15107.390000000001</v>
      </c>
    </row>
    <row r="73" spans="2:16" s="32" customFormat="1" ht="30" customHeight="1" thickBot="1" x14ac:dyDescent="0.4">
      <c r="B73" s="99" t="s">
        <v>156</v>
      </c>
      <c r="C73" s="110"/>
      <c r="D73" s="62"/>
      <c r="E73" s="88" t="s">
        <v>73</v>
      </c>
      <c r="F73" s="132">
        <v>1443.44</v>
      </c>
      <c r="G73" s="132">
        <v>1497.34</v>
      </c>
      <c r="H73" s="33">
        <f t="shared" si="4"/>
        <v>103.73413512165382</v>
      </c>
      <c r="K73" s="131" t="s">
        <v>220</v>
      </c>
      <c r="L73" s="131" t="s">
        <v>221</v>
      </c>
      <c r="M73" s="131" t="s">
        <v>216</v>
      </c>
      <c r="N73" s="131" t="s">
        <v>158</v>
      </c>
      <c r="O73" s="132">
        <v>339.45</v>
      </c>
      <c r="P73" s="132">
        <v>339.45000000000005</v>
      </c>
    </row>
    <row r="74" spans="2:16" s="32" customFormat="1" ht="30" customHeight="1" thickBot="1" x14ac:dyDescent="0.4">
      <c r="B74" s="99" t="s">
        <v>157</v>
      </c>
      <c r="C74" s="110"/>
      <c r="D74" s="62"/>
      <c r="E74" s="88" t="s">
        <v>74</v>
      </c>
      <c r="F74" s="132">
        <v>16567.39</v>
      </c>
      <c r="G74" s="132">
        <v>15107.390000000001</v>
      </c>
      <c r="H74" s="33">
        <f t="shared" si="4"/>
        <v>91.187507507217504</v>
      </c>
      <c r="K74" s="131" t="s">
        <v>220</v>
      </c>
      <c r="L74" s="131" t="s">
        <v>221</v>
      </c>
      <c r="M74" s="131" t="s">
        <v>216</v>
      </c>
      <c r="N74" s="131" t="s">
        <v>159</v>
      </c>
      <c r="O74" s="132">
        <v>3106.58</v>
      </c>
      <c r="P74" s="132">
        <v>4000.33</v>
      </c>
    </row>
    <row r="75" spans="2:16" s="32" customFormat="1" ht="30" customHeight="1" thickBot="1" x14ac:dyDescent="0.4">
      <c r="B75" s="99" t="s">
        <v>158</v>
      </c>
      <c r="C75" s="110"/>
      <c r="D75" s="62"/>
      <c r="E75" s="88" t="s">
        <v>75</v>
      </c>
      <c r="F75" s="132">
        <v>339.45</v>
      </c>
      <c r="G75" s="132">
        <v>339.45000000000005</v>
      </c>
      <c r="H75" s="33">
        <f t="shared" si="4"/>
        <v>100.00000000000003</v>
      </c>
      <c r="K75" s="131" t="s">
        <v>220</v>
      </c>
      <c r="L75" s="131" t="s">
        <v>221</v>
      </c>
      <c r="M75" s="131" t="s">
        <v>216</v>
      </c>
      <c r="N75" s="131" t="s">
        <v>160</v>
      </c>
      <c r="O75" s="132">
        <v>9571.3700000000008</v>
      </c>
      <c r="P75" s="132">
        <v>9366.92</v>
      </c>
    </row>
    <row r="76" spans="2:16" s="32" customFormat="1" ht="30" customHeight="1" thickBot="1" x14ac:dyDescent="0.4">
      <c r="B76" s="99" t="s">
        <v>159</v>
      </c>
      <c r="C76" s="110"/>
      <c r="D76" s="62"/>
      <c r="E76" s="88" t="s">
        <v>76</v>
      </c>
      <c r="F76" s="132">
        <v>3106.58</v>
      </c>
      <c r="G76" s="132">
        <v>4000.33</v>
      </c>
      <c r="H76" s="33">
        <f t="shared" si="4"/>
        <v>128.76957940886763</v>
      </c>
      <c r="K76" s="131" t="s">
        <v>220</v>
      </c>
      <c r="L76" s="131" t="s">
        <v>221</v>
      </c>
      <c r="M76" s="131" t="s">
        <v>216</v>
      </c>
      <c r="N76" s="131" t="s">
        <v>162</v>
      </c>
      <c r="O76" s="132">
        <v>2562.2600000000002</v>
      </c>
      <c r="P76" s="132">
        <v>2562.2600000000002</v>
      </c>
    </row>
    <row r="77" spans="2:16" s="32" customFormat="1" ht="30" customHeight="1" thickBot="1" x14ac:dyDescent="0.4">
      <c r="B77" s="99" t="s">
        <v>162</v>
      </c>
      <c r="C77" s="110"/>
      <c r="D77" s="62"/>
      <c r="E77" s="88" t="s">
        <v>78</v>
      </c>
      <c r="F77" s="77">
        <v>2562.2600000000002</v>
      </c>
      <c r="G77" s="77">
        <v>2562.2600000000002</v>
      </c>
      <c r="H77" s="33">
        <f t="shared" si="4"/>
        <v>100</v>
      </c>
      <c r="K77" s="131" t="s">
        <v>220</v>
      </c>
      <c r="L77" s="131" t="s">
        <v>221</v>
      </c>
      <c r="M77" s="131" t="s">
        <v>216</v>
      </c>
      <c r="N77" s="131" t="s">
        <v>163</v>
      </c>
      <c r="O77" s="132">
        <v>854.4</v>
      </c>
      <c r="P77" s="132">
        <v>554.4</v>
      </c>
    </row>
    <row r="78" spans="2:16" s="32" customFormat="1" ht="27" customHeight="1" thickBot="1" x14ac:dyDescent="0.4">
      <c r="B78" s="99" t="s">
        <v>163</v>
      </c>
      <c r="C78" s="110"/>
      <c r="D78" s="62"/>
      <c r="E78" s="88" t="s">
        <v>79</v>
      </c>
      <c r="F78" s="132">
        <v>854.4</v>
      </c>
      <c r="G78" s="132">
        <v>554.4</v>
      </c>
      <c r="H78" s="33">
        <f t="shared" si="4"/>
        <v>64.887640449438194</v>
      </c>
      <c r="K78" s="131" t="s">
        <v>220</v>
      </c>
      <c r="L78" s="131" t="s">
        <v>221</v>
      </c>
      <c r="M78" s="131" t="s">
        <v>216</v>
      </c>
      <c r="N78" s="131" t="s">
        <v>207</v>
      </c>
      <c r="O78" s="132">
        <v>1848</v>
      </c>
      <c r="P78" s="132">
        <v>2016</v>
      </c>
    </row>
    <row r="79" spans="2:16" s="32" customFormat="1" ht="30" customHeight="1" thickBot="1" x14ac:dyDescent="0.4">
      <c r="B79" s="99">
        <v>3241</v>
      </c>
      <c r="C79" s="110"/>
      <c r="D79" s="62"/>
      <c r="E79" s="87"/>
      <c r="F79" s="132">
        <v>9571.3700000000008</v>
      </c>
      <c r="G79" s="132">
        <v>9366.92</v>
      </c>
      <c r="H79" s="33">
        <f t="shared" si="4"/>
        <v>97.863942152481826</v>
      </c>
      <c r="K79" s="131" t="s">
        <v>220</v>
      </c>
      <c r="L79" s="131" t="s">
        <v>221</v>
      </c>
      <c r="M79" s="131" t="s">
        <v>216</v>
      </c>
      <c r="N79" s="131" t="s">
        <v>208</v>
      </c>
      <c r="O79" s="133"/>
      <c r="P79" s="133"/>
    </row>
    <row r="80" spans="2:16" s="32" customFormat="1" ht="30" customHeight="1" thickBot="1" x14ac:dyDescent="0.4">
      <c r="B80" s="99">
        <v>3295</v>
      </c>
      <c r="C80" s="110"/>
      <c r="D80" s="62"/>
      <c r="E80" s="88"/>
      <c r="F80" s="132">
        <v>1848</v>
      </c>
      <c r="G80" s="132">
        <v>2016</v>
      </c>
      <c r="H80" s="33">
        <f t="shared" si="4"/>
        <v>109.09090909090908</v>
      </c>
      <c r="K80" s="131" t="s">
        <v>220</v>
      </c>
      <c r="L80" s="131" t="s">
        <v>221</v>
      </c>
      <c r="M80" s="131" t="s">
        <v>216</v>
      </c>
      <c r="N80" s="131" t="s">
        <v>164</v>
      </c>
      <c r="O80" s="132">
        <v>761.83</v>
      </c>
      <c r="P80" s="132">
        <v>785.97</v>
      </c>
    </row>
    <row r="81" spans="2:16" s="32" customFormat="1" ht="30" customHeight="1" thickBot="1" x14ac:dyDescent="0.4">
      <c r="B81" s="99"/>
      <c r="C81" s="110"/>
      <c r="D81" s="62"/>
      <c r="E81" s="88"/>
      <c r="F81" s="77"/>
      <c r="G81" s="78"/>
      <c r="H81" s="33" t="e">
        <f t="shared" si="4"/>
        <v>#DIV/0!</v>
      </c>
      <c r="K81" s="131" t="s">
        <v>220</v>
      </c>
      <c r="L81" s="131" t="s">
        <v>221</v>
      </c>
      <c r="M81" s="131" t="s">
        <v>216</v>
      </c>
      <c r="N81" s="131" t="s">
        <v>209</v>
      </c>
      <c r="O81" s="133"/>
      <c r="P81" s="133"/>
    </row>
    <row r="82" spans="2:16" s="32" customFormat="1" ht="30" customHeight="1" thickBot="1" x14ac:dyDescent="0.4">
      <c r="B82" s="111">
        <v>34</v>
      </c>
      <c r="C82" s="112"/>
      <c r="D82" s="63"/>
      <c r="E82" s="94" t="s">
        <v>81</v>
      </c>
      <c r="F82" s="82">
        <f>F83</f>
        <v>761.83</v>
      </c>
      <c r="G82" s="82">
        <f>G83</f>
        <v>785.97</v>
      </c>
      <c r="H82" s="33">
        <f t="shared" si="4"/>
        <v>103.16868592730661</v>
      </c>
      <c r="K82" s="131" t="s">
        <v>220</v>
      </c>
      <c r="L82" s="131" t="s">
        <v>221</v>
      </c>
      <c r="M82" s="131" t="s">
        <v>216</v>
      </c>
      <c r="N82" s="131" t="s">
        <v>210</v>
      </c>
      <c r="O82" s="132">
        <v>6924.88</v>
      </c>
      <c r="P82" s="132">
        <v>6924.88</v>
      </c>
    </row>
    <row r="83" spans="2:16" s="32" customFormat="1" ht="30" customHeight="1" thickBot="1" x14ac:dyDescent="0.4">
      <c r="B83" s="99">
        <v>3431</v>
      </c>
      <c r="C83" s="110"/>
      <c r="D83" s="62"/>
      <c r="E83" s="88" t="s">
        <v>83</v>
      </c>
      <c r="F83" s="132">
        <v>761.83</v>
      </c>
      <c r="G83" s="132">
        <v>785.97</v>
      </c>
      <c r="H83" s="33">
        <f t="shared" si="4"/>
        <v>103.16868592730661</v>
      </c>
      <c r="K83" s="131" t="s">
        <v>220</v>
      </c>
      <c r="L83" s="131" t="s">
        <v>221</v>
      </c>
      <c r="M83" s="131" t="s">
        <v>216</v>
      </c>
      <c r="N83" s="131" t="s">
        <v>166</v>
      </c>
      <c r="O83" s="132">
        <v>1075</v>
      </c>
      <c r="P83" s="132">
        <v>1075</v>
      </c>
    </row>
    <row r="84" spans="2:16" s="32" customFormat="1" ht="30" customHeight="1" thickBot="1" x14ac:dyDescent="0.4">
      <c r="B84" s="107">
        <v>42</v>
      </c>
      <c r="C84" s="108"/>
      <c r="D84" s="63"/>
      <c r="E84" s="95" t="s">
        <v>84</v>
      </c>
      <c r="F84" s="82">
        <f>F85+F86+F87</f>
        <v>13532.380000000001</v>
      </c>
      <c r="G84" s="82">
        <f>G85+G86+G87</f>
        <v>13532.380000000001</v>
      </c>
      <c r="H84" s="33">
        <f t="shared" si="4"/>
        <v>100</v>
      </c>
      <c r="K84" s="131" t="s">
        <v>220</v>
      </c>
      <c r="L84" s="131" t="s">
        <v>221</v>
      </c>
      <c r="M84" s="131" t="s">
        <v>216</v>
      </c>
      <c r="N84" s="131" t="s">
        <v>167</v>
      </c>
      <c r="O84" s="132">
        <v>5532.5</v>
      </c>
      <c r="P84" s="132">
        <v>5532.5</v>
      </c>
    </row>
    <row r="85" spans="2:16" s="32" customFormat="1" ht="41.25" customHeight="1" thickBot="1" x14ac:dyDescent="0.4">
      <c r="B85" s="99">
        <v>4211</v>
      </c>
      <c r="C85" s="110"/>
      <c r="D85" s="62"/>
      <c r="E85" s="88" t="s">
        <v>183</v>
      </c>
      <c r="F85" s="132">
        <v>6924.88</v>
      </c>
      <c r="G85" s="132">
        <v>6924.88</v>
      </c>
      <c r="H85" s="33">
        <f t="shared" si="4"/>
        <v>100</v>
      </c>
      <c r="K85" s="131" t="s">
        <v>220</v>
      </c>
      <c r="L85" s="131" t="s">
        <v>221</v>
      </c>
      <c r="M85" s="131" t="s">
        <v>216</v>
      </c>
      <c r="N85" s="131" t="s">
        <v>211</v>
      </c>
      <c r="O85" s="133"/>
      <c r="P85" s="133"/>
    </row>
    <row r="86" spans="2:16" s="32" customFormat="1" ht="30" customHeight="1" thickBot="1" x14ac:dyDescent="0.4">
      <c r="B86" s="99">
        <v>4223</v>
      </c>
      <c r="C86" s="110"/>
      <c r="D86" s="62"/>
      <c r="E86" s="88" t="s">
        <v>183</v>
      </c>
      <c r="F86" s="132">
        <v>1075</v>
      </c>
      <c r="G86" s="132">
        <v>1075</v>
      </c>
      <c r="H86" s="33">
        <f t="shared" si="4"/>
        <v>100</v>
      </c>
      <c r="K86" s="131" t="s">
        <v>220</v>
      </c>
      <c r="L86" s="131" t="s">
        <v>221</v>
      </c>
      <c r="M86" s="131" t="s">
        <v>219</v>
      </c>
      <c r="N86" s="131" t="s">
        <v>154</v>
      </c>
      <c r="O86" s="133"/>
      <c r="P86" s="133"/>
    </row>
    <row r="87" spans="2:16" s="32" customFormat="1" ht="30" customHeight="1" thickBot="1" x14ac:dyDescent="0.4">
      <c r="B87" s="99">
        <v>4227</v>
      </c>
      <c r="C87" s="110"/>
      <c r="D87" s="62"/>
      <c r="E87" s="88" t="s">
        <v>183</v>
      </c>
      <c r="F87" s="132">
        <v>5532.5</v>
      </c>
      <c r="G87" s="132">
        <v>5532.5</v>
      </c>
      <c r="H87" s="33">
        <f t="shared" si="4"/>
        <v>100</v>
      </c>
    </row>
    <row r="88" spans="2:16" s="47" customFormat="1" ht="30" customHeight="1" thickBot="1" x14ac:dyDescent="0.3">
      <c r="B88" s="105">
        <v>94</v>
      </c>
      <c r="C88" s="106"/>
      <c r="D88" s="65"/>
      <c r="E88" s="91" t="s">
        <v>123</v>
      </c>
      <c r="F88" s="81">
        <f>F89</f>
        <v>0</v>
      </c>
      <c r="G88" s="81">
        <f>G89</f>
        <v>0</v>
      </c>
      <c r="H88" s="46" t="e">
        <f t="shared" si="4"/>
        <v>#DIV/0!</v>
      </c>
    </row>
    <row r="89" spans="2:16" s="32" customFormat="1" ht="30" customHeight="1" thickBot="1" x14ac:dyDescent="0.3">
      <c r="B89" s="107">
        <v>42</v>
      </c>
      <c r="C89" s="108"/>
      <c r="D89" s="63"/>
      <c r="E89" s="95" t="s">
        <v>84</v>
      </c>
      <c r="F89" s="82">
        <f>F90</f>
        <v>0</v>
      </c>
      <c r="G89" s="82">
        <f>G90</f>
        <v>0</v>
      </c>
      <c r="H89" s="33" t="e">
        <f>G89/F89*100</f>
        <v>#DIV/0!</v>
      </c>
    </row>
    <row r="90" spans="2:16" s="32" customFormat="1" ht="30" customHeight="1" thickBot="1" x14ac:dyDescent="0.3">
      <c r="B90" s="99">
        <v>4222</v>
      </c>
      <c r="C90" s="110"/>
      <c r="D90" s="62"/>
      <c r="E90" s="87" t="s">
        <v>125</v>
      </c>
      <c r="F90" s="77">
        <v>0</v>
      </c>
      <c r="G90" s="78">
        <v>0</v>
      </c>
      <c r="H90" s="33" t="e">
        <f>G90/F90*100</f>
        <v>#DIV/0!</v>
      </c>
    </row>
    <row r="91" spans="2:16" s="47" customFormat="1" ht="30" customHeight="1" thickBot="1" x14ac:dyDescent="0.3">
      <c r="B91" s="105">
        <v>52</v>
      </c>
      <c r="C91" s="106"/>
      <c r="D91" s="65"/>
      <c r="E91" s="91" t="s">
        <v>116</v>
      </c>
      <c r="F91" s="81">
        <f>F92+F96</f>
        <v>0</v>
      </c>
      <c r="G91" s="81">
        <f>G92+G96</f>
        <v>0</v>
      </c>
      <c r="H91" s="46" t="e">
        <f t="shared" ref="H91" si="5">G91/F91*100</f>
        <v>#DIV/0!</v>
      </c>
    </row>
    <row r="92" spans="2:16" s="32" customFormat="1" ht="30" customHeight="1" thickBot="1" x14ac:dyDescent="0.3">
      <c r="B92" s="111">
        <v>31</v>
      </c>
      <c r="C92" s="112"/>
      <c r="D92" s="63"/>
      <c r="E92" s="92" t="s">
        <v>121</v>
      </c>
      <c r="F92" s="82">
        <f>F93+F94+F95</f>
        <v>0</v>
      </c>
      <c r="G92" s="82">
        <f>G93+G94+G95</f>
        <v>0</v>
      </c>
      <c r="H92" s="33" t="e">
        <f t="shared" ref="H92:H103" si="6">G92/F92*100</f>
        <v>#DIV/0!</v>
      </c>
    </row>
    <row r="93" spans="2:16" s="32" customFormat="1" ht="30" customHeight="1" thickBot="1" x14ac:dyDescent="0.3">
      <c r="B93" s="113" t="s">
        <v>176</v>
      </c>
      <c r="C93" s="114"/>
      <c r="D93" s="62"/>
      <c r="E93" s="87" t="s">
        <v>20</v>
      </c>
      <c r="F93" s="77">
        <v>0</v>
      </c>
      <c r="G93" s="78">
        <v>0</v>
      </c>
      <c r="H93" s="33" t="e">
        <f t="shared" si="6"/>
        <v>#DIV/0!</v>
      </c>
    </row>
    <row r="94" spans="2:16" s="32" customFormat="1" ht="30" customHeight="1" thickBot="1" x14ac:dyDescent="0.3">
      <c r="B94" s="113" t="s">
        <v>141</v>
      </c>
      <c r="C94" s="114"/>
      <c r="D94" s="62"/>
      <c r="E94" s="88" t="s">
        <v>57</v>
      </c>
      <c r="F94" s="77">
        <v>0</v>
      </c>
      <c r="G94" s="78">
        <v>0</v>
      </c>
      <c r="H94" s="33" t="e">
        <f t="shared" si="6"/>
        <v>#DIV/0!</v>
      </c>
    </row>
    <row r="95" spans="2:16" s="32" customFormat="1" ht="30" customHeight="1" thickBot="1" x14ac:dyDescent="0.3">
      <c r="B95" s="99" t="s">
        <v>142</v>
      </c>
      <c r="C95" s="110"/>
      <c r="D95" s="62"/>
      <c r="E95" s="87" t="s">
        <v>59</v>
      </c>
      <c r="F95" s="77">
        <v>0</v>
      </c>
      <c r="G95" s="78">
        <v>0</v>
      </c>
      <c r="H95" s="33" t="e">
        <f t="shared" si="6"/>
        <v>#DIV/0!</v>
      </c>
    </row>
    <row r="96" spans="2:16" s="32" customFormat="1" ht="30" customHeight="1" thickBot="1" x14ac:dyDescent="0.3">
      <c r="B96" s="111">
        <v>32</v>
      </c>
      <c r="C96" s="112"/>
      <c r="D96" s="63"/>
      <c r="E96" s="94" t="s">
        <v>12</v>
      </c>
      <c r="F96" s="82">
        <f>F97+F98+F99</f>
        <v>0</v>
      </c>
      <c r="G96" s="82">
        <f>G97+G98+G99</f>
        <v>0</v>
      </c>
      <c r="H96" s="33" t="e">
        <f t="shared" ref="H96:H99" si="7">G96/F96*100</f>
        <v>#DIV/0!</v>
      </c>
    </row>
    <row r="97" spans="2:17" s="32" customFormat="1" ht="30" customHeight="1" thickBot="1" x14ac:dyDescent="0.3">
      <c r="B97" s="113" t="s">
        <v>146</v>
      </c>
      <c r="C97" s="114"/>
      <c r="D97" s="62"/>
      <c r="E97" s="87" t="s">
        <v>62</v>
      </c>
      <c r="F97" s="77">
        <v>0</v>
      </c>
      <c r="G97" s="78">
        <v>0</v>
      </c>
      <c r="H97" s="33" t="e">
        <f t="shared" si="7"/>
        <v>#DIV/0!</v>
      </c>
    </row>
    <row r="98" spans="2:17" s="32" customFormat="1" ht="30" customHeight="1" thickBot="1" x14ac:dyDescent="0.3">
      <c r="B98" s="113" t="s">
        <v>154</v>
      </c>
      <c r="C98" s="114"/>
      <c r="D98" s="62"/>
      <c r="E98" s="88" t="s">
        <v>186</v>
      </c>
      <c r="F98" s="77">
        <v>0</v>
      </c>
      <c r="G98" s="78">
        <v>0</v>
      </c>
      <c r="H98" s="33" t="e">
        <f t="shared" si="7"/>
        <v>#DIV/0!</v>
      </c>
    </row>
    <row r="99" spans="2:17" s="32" customFormat="1" ht="30" customHeight="1" thickBot="1" x14ac:dyDescent="0.3">
      <c r="B99" s="99" t="s">
        <v>163</v>
      </c>
      <c r="C99" s="110"/>
      <c r="D99" s="62"/>
      <c r="E99" s="87" t="s">
        <v>79</v>
      </c>
      <c r="F99" s="77">
        <v>0</v>
      </c>
      <c r="G99" s="78">
        <v>0</v>
      </c>
      <c r="H99" s="33" t="e">
        <f t="shared" si="7"/>
        <v>#DIV/0!</v>
      </c>
    </row>
    <row r="100" spans="2:17" s="32" customFormat="1" ht="30" customHeight="1" thickBot="1" x14ac:dyDescent="0.3">
      <c r="B100" s="99">
        <v>3225</v>
      </c>
      <c r="C100" s="110"/>
      <c r="D100" s="62"/>
      <c r="E100" s="88" t="s">
        <v>68</v>
      </c>
      <c r="F100" s="77"/>
      <c r="G100" s="78"/>
      <c r="H100" s="33" t="e">
        <f t="shared" si="6"/>
        <v>#DIV/0!</v>
      </c>
    </row>
    <row r="101" spans="2:17" s="32" customFormat="1" ht="30" customHeight="1" thickBot="1" x14ac:dyDescent="0.3">
      <c r="B101" s="99">
        <v>3239</v>
      </c>
      <c r="C101" s="110"/>
      <c r="D101" s="62"/>
      <c r="E101" s="88" t="s">
        <v>76</v>
      </c>
      <c r="F101" s="77"/>
      <c r="G101" s="78"/>
      <c r="H101" s="33" t="e">
        <f t="shared" si="6"/>
        <v>#DIV/0!</v>
      </c>
    </row>
    <row r="102" spans="2:17" s="32" customFormat="1" ht="30" customHeight="1" thickBot="1" x14ac:dyDescent="0.4">
      <c r="B102" s="103"/>
      <c r="C102" s="104"/>
      <c r="D102" s="64"/>
      <c r="E102" s="90" t="s">
        <v>129</v>
      </c>
      <c r="F102" s="80">
        <f>F103+F137+F140+F152+F155</f>
        <v>10060.64</v>
      </c>
      <c r="G102" s="80">
        <f>G103+G137+G140+G152+G155</f>
        <v>10138.81</v>
      </c>
      <c r="H102" s="52">
        <f t="shared" si="6"/>
        <v>100.77698834268993</v>
      </c>
      <c r="K102" s="131" t="s">
        <v>222</v>
      </c>
      <c r="L102" s="131" t="s">
        <v>223</v>
      </c>
      <c r="M102" s="131" t="s">
        <v>215</v>
      </c>
      <c r="N102" s="131" t="s">
        <v>176</v>
      </c>
      <c r="O102" s="132">
        <v>5883.36</v>
      </c>
      <c r="P102" s="132">
        <v>5113.12</v>
      </c>
    </row>
    <row r="103" spans="2:17" s="47" customFormat="1" ht="30" customHeight="1" thickBot="1" x14ac:dyDescent="0.4">
      <c r="B103" s="105">
        <v>11</v>
      </c>
      <c r="C103" s="106"/>
      <c r="D103" s="65"/>
      <c r="E103" s="91" t="s">
        <v>113</v>
      </c>
      <c r="F103" s="81">
        <f>F104+F108+F130+F132</f>
        <v>9483.76</v>
      </c>
      <c r="G103" s="81">
        <f>G104+G108+G130+G132</f>
        <v>9561.93</v>
      </c>
      <c r="H103" s="46">
        <f t="shared" si="6"/>
        <v>100.8242511408977</v>
      </c>
      <c r="K103" s="131" t="s">
        <v>222</v>
      </c>
      <c r="L103" s="131" t="s">
        <v>223</v>
      </c>
      <c r="M103" s="131" t="s">
        <v>215</v>
      </c>
      <c r="N103" s="131" t="s">
        <v>141</v>
      </c>
      <c r="O103" s="132">
        <v>200</v>
      </c>
      <c r="P103" s="132">
        <v>350</v>
      </c>
      <c r="Q103" s="32"/>
    </row>
    <row r="104" spans="2:17" s="32" customFormat="1" ht="30" customHeight="1" thickBot="1" x14ac:dyDescent="0.4">
      <c r="B104" s="107">
        <v>31</v>
      </c>
      <c r="C104" s="108"/>
      <c r="D104" s="63"/>
      <c r="E104" s="92" t="s">
        <v>121</v>
      </c>
      <c r="F104" s="82">
        <f>F105+F106+F107</f>
        <v>7241.15</v>
      </c>
      <c r="G104" s="82">
        <f>G105+G106+G107</f>
        <v>7399.44</v>
      </c>
      <c r="H104" s="33">
        <f t="shared" ref="H104:H137" si="8">G104/F104*100</f>
        <v>102.18597874646981</v>
      </c>
      <c r="K104" s="131" t="s">
        <v>222</v>
      </c>
      <c r="L104" s="131" t="s">
        <v>223</v>
      </c>
      <c r="M104" s="131" t="s">
        <v>215</v>
      </c>
      <c r="N104" s="131" t="s">
        <v>204</v>
      </c>
      <c r="O104" s="133"/>
      <c r="P104" s="132">
        <v>1223.8499999999999</v>
      </c>
      <c r="Q104" s="32">
        <f>P104+P102</f>
        <v>6336.9699999999993</v>
      </c>
    </row>
    <row r="105" spans="2:17" s="32" customFormat="1" ht="30" customHeight="1" thickBot="1" x14ac:dyDescent="0.4">
      <c r="B105" s="99" t="s">
        <v>176</v>
      </c>
      <c r="C105" s="110"/>
      <c r="D105" s="62"/>
      <c r="E105" s="87" t="s">
        <v>20</v>
      </c>
      <c r="F105" s="132">
        <v>5883.36</v>
      </c>
      <c r="G105" s="78">
        <v>6336.9699999999993</v>
      </c>
      <c r="H105" s="33">
        <f t="shared" si="8"/>
        <v>107.71005003943324</v>
      </c>
      <c r="K105" s="131" t="s">
        <v>222</v>
      </c>
      <c r="L105" s="131" t="s">
        <v>223</v>
      </c>
      <c r="M105" s="131" t="s">
        <v>215</v>
      </c>
      <c r="N105" s="131" t="s">
        <v>142</v>
      </c>
      <c r="O105" s="132">
        <v>1157.79</v>
      </c>
      <c r="P105" s="132">
        <v>712.47</v>
      </c>
    </row>
    <row r="106" spans="2:17" s="32" customFormat="1" ht="30" customHeight="1" thickBot="1" x14ac:dyDescent="0.4">
      <c r="B106" s="99" t="s">
        <v>141</v>
      </c>
      <c r="C106" s="110"/>
      <c r="D106" s="62"/>
      <c r="E106" s="87" t="s">
        <v>57</v>
      </c>
      <c r="F106" s="132">
        <v>200</v>
      </c>
      <c r="G106" s="132">
        <v>350</v>
      </c>
      <c r="H106" s="33">
        <f t="shared" si="8"/>
        <v>175</v>
      </c>
      <c r="K106" s="131" t="s">
        <v>222</v>
      </c>
      <c r="L106" s="131" t="s">
        <v>223</v>
      </c>
      <c r="M106" s="131" t="s">
        <v>215</v>
      </c>
      <c r="N106" s="131" t="s">
        <v>144</v>
      </c>
      <c r="O106" s="132">
        <v>1116.27</v>
      </c>
      <c r="P106" s="132">
        <v>1052.74</v>
      </c>
    </row>
    <row r="107" spans="2:17" s="32" customFormat="1" ht="30" customHeight="1" thickBot="1" x14ac:dyDescent="0.4">
      <c r="B107" s="99" t="s">
        <v>142</v>
      </c>
      <c r="C107" s="110"/>
      <c r="D107" s="62"/>
      <c r="E107" s="96" t="s">
        <v>59</v>
      </c>
      <c r="F107" s="132">
        <v>1157.79</v>
      </c>
      <c r="G107" s="132">
        <v>712.47</v>
      </c>
      <c r="H107" s="33">
        <f t="shared" si="8"/>
        <v>61.537066307361442</v>
      </c>
      <c r="K107" s="131" t="s">
        <v>222</v>
      </c>
      <c r="L107" s="131" t="s">
        <v>223</v>
      </c>
      <c r="M107" s="131" t="s">
        <v>215</v>
      </c>
      <c r="N107" s="131" t="s">
        <v>146</v>
      </c>
      <c r="O107" s="132">
        <v>338.69</v>
      </c>
      <c r="P107" s="132">
        <v>322.10000000000002</v>
      </c>
    </row>
    <row r="108" spans="2:17" s="32" customFormat="1" ht="30" customHeight="1" thickBot="1" x14ac:dyDescent="0.4">
      <c r="B108" s="111">
        <v>32</v>
      </c>
      <c r="C108" s="112"/>
      <c r="D108" s="63"/>
      <c r="E108" s="94" t="s">
        <v>12</v>
      </c>
      <c r="F108" s="82">
        <f>F109+F110+F111+F112+F113+F114+F115+F116+F117+F118+F119+F120+F121+F122+F123+F125+F124+F126+F127+F128+F129</f>
        <v>2242.61</v>
      </c>
      <c r="G108" s="82">
        <f>G109+G110+G111+G112+G113+G114+G115+G116+G117+G118+G119+G120+G121+G122+G123+G125+G124+G126+G127+G128+G129</f>
        <v>2162.4900000000002</v>
      </c>
      <c r="H108" s="33">
        <f t="shared" si="8"/>
        <v>96.427377029443377</v>
      </c>
      <c r="K108" s="131" t="s">
        <v>222</v>
      </c>
      <c r="L108" s="131" t="s">
        <v>223</v>
      </c>
      <c r="M108" s="131" t="s">
        <v>215</v>
      </c>
      <c r="N108" s="131" t="s">
        <v>147</v>
      </c>
      <c r="O108" s="132">
        <v>575.74</v>
      </c>
      <c r="P108" s="132">
        <v>575.74</v>
      </c>
    </row>
    <row r="109" spans="2:17" s="32" customFormat="1" ht="30" customHeight="1" thickBot="1" x14ac:dyDescent="0.4">
      <c r="B109" s="113" t="s">
        <v>144</v>
      </c>
      <c r="C109" s="114"/>
      <c r="D109" s="62"/>
      <c r="E109" s="87" t="s">
        <v>60</v>
      </c>
      <c r="F109" s="132">
        <v>1116.27</v>
      </c>
      <c r="G109" s="132">
        <v>1052.74</v>
      </c>
      <c r="H109" s="33">
        <f t="shared" si="8"/>
        <v>94.308724591720633</v>
      </c>
      <c r="K109" s="131" t="s">
        <v>222</v>
      </c>
      <c r="L109" s="131" t="s">
        <v>223</v>
      </c>
      <c r="M109" s="131" t="s">
        <v>215</v>
      </c>
      <c r="N109" s="131" t="s">
        <v>156</v>
      </c>
      <c r="O109" s="132">
        <v>51.91</v>
      </c>
      <c r="P109" s="132">
        <v>51.91</v>
      </c>
    </row>
    <row r="110" spans="2:17" s="32" customFormat="1" ht="30" customHeight="1" thickBot="1" x14ac:dyDescent="0.4">
      <c r="B110" s="113" t="s">
        <v>146</v>
      </c>
      <c r="C110" s="114"/>
      <c r="D110" s="62"/>
      <c r="E110" s="88" t="s">
        <v>62</v>
      </c>
      <c r="F110" s="132">
        <v>338.69</v>
      </c>
      <c r="G110" s="132">
        <v>322.10000000000002</v>
      </c>
      <c r="H110" s="33">
        <f t="shared" si="8"/>
        <v>95.101715432991824</v>
      </c>
      <c r="K110" s="131" t="s">
        <v>222</v>
      </c>
      <c r="L110" s="131" t="s">
        <v>223</v>
      </c>
      <c r="M110" s="131" t="s">
        <v>215</v>
      </c>
      <c r="N110" s="131" t="s">
        <v>157</v>
      </c>
      <c r="O110" s="132">
        <v>160</v>
      </c>
      <c r="P110" s="132">
        <v>160</v>
      </c>
      <c r="Q110" s="32">
        <f>O110+O109</f>
        <v>211.91</v>
      </c>
    </row>
    <row r="111" spans="2:17" s="32" customFormat="1" ht="30" customHeight="1" thickBot="1" x14ac:dyDescent="0.4">
      <c r="B111" s="99" t="s">
        <v>147</v>
      </c>
      <c r="C111" s="110"/>
      <c r="D111" s="62"/>
      <c r="E111" s="87" t="s">
        <v>64</v>
      </c>
      <c r="F111" s="132">
        <v>575.74</v>
      </c>
      <c r="G111" s="132">
        <v>575.74</v>
      </c>
      <c r="H111" s="33">
        <f t="shared" si="8"/>
        <v>100</v>
      </c>
      <c r="K111" s="131" t="s">
        <v>222</v>
      </c>
      <c r="L111" s="131" t="s">
        <v>223</v>
      </c>
      <c r="M111" s="131" t="s">
        <v>217</v>
      </c>
      <c r="N111" s="131" t="s">
        <v>145</v>
      </c>
      <c r="O111" s="133"/>
      <c r="P111" s="133"/>
    </row>
    <row r="112" spans="2:17" s="32" customFormat="1" ht="30" customHeight="1" thickBot="1" x14ac:dyDescent="0.4">
      <c r="B112" s="99" t="s">
        <v>157</v>
      </c>
      <c r="C112" s="110"/>
      <c r="D112" s="62"/>
      <c r="E112" s="87" t="s">
        <v>74</v>
      </c>
      <c r="F112" s="32">
        <v>211.91</v>
      </c>
      <c r="G112" s="32">
        <v>211.91</v>
      </c>
      <c r="H112" s="33">
        <f t="shared" si="8"/>
        <v>100</v>
      </c>
      <c r="K112" s="131" t="s">
        <v>222</v>
      </c>
      <c r="L112" s="131" t="s">
        <v>223</v>
      </c>
      <c r="M112" s="131" t="s">
        <v>217</v>
      </c>
      <c r="N112" s="131" t="s">
        <v>147</v>
      </c>
      <c r="O112" s="132">
        <v>417.18</v>
      </c>
      <c r="P112" s="132">
        <v>417.17999999999995</v>
      </c>
    </row>
    <row r="113" spans="2:16" s="32" customFormat="1" ht="30" customHeight="1" thickBot="1" x14ac:dyDescent="0.4">
      <c r="B113" s="99" t="s">
        <v>162</v>
      </c>
      <c r="C113" s="110"/>
      <c r="D113" s="62"/>
      <c r="E113" s="88" t="s">
        <v>78</v>
      </c>
      <c r="F113" s="77">
        <v>0</v>
      </c>
      <c r="G113" s="78">
        <v>0</v>
      </c>
      <c r="H113" s="33" t="e">
        <f t="shared" si="8"/>
        <v>#DIV/0!</v>
      </c>
      <c r="K113" s="131" t="s">
        <v>222</v>
      </c>
      <c r="L113" s="131" t="s">
        <v>223</v>
      </c>
      <c r="M113" s="131" t="s">
        <v>217</v>
      </c>
      <c r="N113" s="131" t="s">
        <v>150</v>
      </c>
      <c r="O113" s="132">
        <v>159.69999999999999</v>
      </c>
      <c r="P113" s="132">
        <v>159.69999999999999</v>
      </c>
    </row>
    <row r="114" spans="2:16" s="32" customFormat="1" ht="30" customHeight="1" thickBot="1" x14ac:dyDescent="0.3">
      <c r="B114" s="99" t="s">
        <v>162</v>
      </c>
      <c r="C114" s="110"/>
      <c r="D114" s="62"/>
      <c r="E114" s="88" t="s">
        <v>78</v>
      </c>
      <c r="F114" s="77">
        <v>0</v>
      </c>
      <c r="G114" s="78">
        <v>0</v>
      </c>
      <c r="H114" s="33" t="e">
        <f t="shared" si="8"/>
        <v>#DIV/0!</v>
      </c>
    </row>
    <row r="115" spans="2:16" s="32" customFormat="1" ht="30" hidden="1" customHeight="1" thickBot="1" x14ac:dyDescent="0.3">
      <c r="B115" s="99">
        <v>3223</v>
      </c>
      <c r="C115" s="110"/>
      <c r="D115" s="62"/>
      <c r="E115" s="88" t="s">
        <v>66</v>
      </c>
      <c r="F115" s="77"/>
      <c r="G115" s="78">
        <v>0</v>
      </c>
      <c r="H115" s="33" t="e">
        <f t="shared" si="8"/>
        <v>#DIV/0!</v>
      </c>
    </row>
    <row r="116" spans="2:16" s="32" customFormat="1" ht="30" hidden="1" customHeight="1" thickBot="1" x14ac:dyDescent="0.3">
      <c r="B116" s="99">
        <v>3224</v>
      </c>
      <c r="C116" s="110"/>
      <c r="D116" s="62"/>
      <c r="E116" s="88" t="s">
        <v>67</v>
      </c>
      <c r="F116" s="77"/>
      <c r="G116" s="78"/>
      <c r="H116" s="33" t="e">
        <f t="shared" si="8"/>
        <v>#DIV/0!</v>
      </c>
    </row>
    <row r="117" spans="2:16" s="32" customFormat="1" ht="30" hidden="1" customHeight="1" thickBot="1" x14ac:dyDescent="0.3">
      <c r="B117" s="99">
        <v>3225</v>
      </c>
      <c r="C117" s="110"/>
      <c r="D117" s="62"/>
      <c r="E117" s="88" t="s">
        <v>68</v>
      </c>
      <c r="F117" s="77"/>
      <c r="G117" s="78"/>
      <c r="H117" s="33" t="e">
        <f t="shared" si="8"/>
        <v>#DIV/0!</v>
      </c>
    </row>
    <row r="118" spans="2:16" s="32" customFormat="1" ht="27" hidden="1" customHeight="1" thickBot="1" x14ac:dyDescent="0.3">
      <c r="B118" s="99">
        <v>3236</v>
      </c>
      <c r="C118" s="110"/>
      <c r="D118" s="62"/>
      <c r="E118" s="88" t="s">
        <v>73</v>
      </c>
      <c r="F118" s="77"/>
      <c r="G118" s="78"/>
      <c r="H118" s="33" t="e">
        <f t="shared" si="8"/>
        <v>#DIV/0!</v>
      </c>
    </row>
    <row r="119" spans="2:16" s="32" customFormat="1" ht="30" hidden="1" customHeight="1" thickBot="1" x14ac:dyDescent="0.3">
      <c r="B119" s="99">
        <v>3231</v>
      </c>
      <c r="C119" s="110"/>
      <c r="D119" s="62"/>
      <c r="E119" s="87" t="s">
        <v>70</v>
      </c>
      <c r="F119" s="77"/>
      <c r="G119" s="78"/>
      <c r="H119" s="33" t="e">
        <f t="shared" si="8"/>
        <v>#DIV/0!</v>
      </c>
    </row>
    <row r="120" spans="2:16" s="32" customFormat="1" ht="30" hidden="1" customHeight="1" thickBot="1" x14ac:dyDescent="0.3">
      <c r="B120" s="99">
        <v>3232</v>
      </c>
      <c r="C120" s="110"/>
      <c r="D120" s="62"/>
      <c r="E120" s="88" t="s">
        <v>71</v>
      </c>
      <c r="F120" s="77"/>
      <c r="G120" s="78"/>
      <c r="H120" s="33" t="e">
        <f t="shared" si="8"/>
        <v>#DIV/0!</v>
      </c>
    </row>
    <row r="121" spans="2:16" s="32" customFormat="1" ht="30" hidden="1" customHeight="1" thickBot="1" x14ac:dyDescent="0.3">
      <c r="B121" s="99">
        <v>3234</v>
      </c>
      <c r="C121" s="110"/>
      <c r="D121" s="62"/>
      <c r="E121" s="88" t="s">
        <v>72</v>
      </c>
      <c r="F121" s="77"/>
      <c r="G121" s="78"/>
      <c r="H121" s="33" t="e">
        <f t="shared" si="8"/>
        <v>#DIV/0!</v>
      </c>
    </row>
    <row r="122" spans="2:16" s="32" customFormat="1" ht="30" hidden="1" customHeight="1" thickBot="1" x14ac:dyDescent="0.3">
      <c r="B122" s="99">
        <v>3236</v>
      </c>
      <c r="C122" s="110"/>
      <c r="D122" s="62"/>
      <c r="E122" s="88" t="s">
        <v>73</v>
      </c>
      <c r="F122" s="77"/>
      <c r="G122" s="78"/>
      <c r="H122" s="33" t="e">
        <f t="shared" si="8"/>
        <v>#DIV/0!</v>
      </c>
    </row>
    <row r="123" spans="2:16" s="32" customFormat="1" ht="30" hidden="1" customHeight="1" thickBot="1" x14ac:dyDescent="0.3">
      <c r="B123" s="99">
        <v>3237</v>
      </c>
      <c r="C123" s="110"/>
      <c r="D123" s="62"/>
      <c r="E123" s="88" t="s">
        <v>74</v>
      </c>
      <c r="F123" s="77"/>
      <c r="G123" s="78"/>
      <c r="H123" s="33" t="e">
        <f t="shared" si="8"/>
        <v>#DIV/0!</v>
      </c>
    </row>
    <row r="124" spans="2:16" s="32" customFormat="1" ht="30" hidden="1" customHeight="1" thickBot="1" x14ac:dyDescent="0.3">
      <c r="B124" s="99">
        <v>3238</v>
      </c>
      <c r="C124" s="110"/>
      <c r="D124" s="62"/>
      <c r="E124" s="88" t="s">
        <v>75</v>
      </c>
      <c r="F124" s="77"/>
      <c r="G124" s="78"/>
      <c r="H124" s="33" t="e">
        <f t="shared" si="8"/>
        <v>#DIV/0!</v>
      </c>
    </row>
    <row r="125" spans="2:16" s="32" customFormat="1" ht="30" hidden="1" customHeight="1" thickBot="1" x14ac:dyDescent="0.3">
      <c r="B125" s="99">
        <v>3239</v>
      </c>
      <c r="C125" s="110"/>
      <c r="D125" s="62"/>
      <c r="E125" s="88" t="s">
        <v>76</v>
      </c>
      <c r="F125" s="77"/>
      <c r="G125" s="78"/>
      <c r="H125" s="33" t="e">
        <f t="shared" si="8"/>
        <v>#DIV/0!</v>
      </c>
    </row>
    <row r="126" spans="2:16" s="32" customFormat="1" ht="27" hidden="1" customHeight="1" thickBot="1" x14ac:dyDescent="0.3">
      <c r="B126" s="99">
        <v>3292</v>
      </c>
      <c r="C126" s="110"/>
      <c r="D126" s="62"/>
      <c r="E126" s="88" t="s">
        <v>78</v>
      </c>
      <c r="F126" s="77"/>
      <c r="G126" s="78"/>
      <c r="H126" s="33" t="e">
        <f t="shared" si="8"/>
        <v>#DIV/0!</v>
      </c>
    </row>
    <row r="127" spans="2:16" s="32" customFormat="1" ht="30" hidden="1" customHeight="1" thickBot="1" x14ac:dyDescent="0.3">
      <c r="B127" s="99">
        <v>3293</v>
      </c>
      <c r="C127" s="110"/>
      <c r="D127" s="62"/>
      <c r="E127" s="87" t="s">
        <v>79</v>
      </c>
      <c r="F127" s="77"/>
      <c r="G127" s="78"/>
      <c r="H127" s="33" t="e">
        <f t="shared" si="8"/>
        <v>#DIV/0!</v>
      </c>
    </row>
    <row r="128" spans="2:16" s="32" customFormat="1" ht="30" hidden="1" customHeight="1" thickBot="1" x14ac:dyDescent="0.3">
      <c r="B128" s="99">
        <v>3295</v>
      </c>
      <c r="C128" s="110"/>
      <c r="D128" s="62"/>
      <c r="E128" s="88" t="s">
        <v>80</v>
      </c>
      <c r="F128" s="77"/>
      <c r="G128" s="78"/>
      <c r="H128" s="33" t="e">
        <f t="shared" si="8"/>
        <v>#DIV/0!</v>
      </c>
    </row>
    <row r="129" spans="2:8" s="32" customFormat="1" ht="30" hidden="1" customHeight="1" thickBot="1" x14ac:dyDescent="0.3">
      <c r="B129" s="99">
        <v>3299</v>
      </c>
      <c r="C129" s="110"/>
      <c r="D129" s="62"/>
      <c r="E129" s="88" t="s">
        <v>77</v>
      </c>
      <c r="F129" s="77"/>
      <c r="G129" s="78"/>
      <c r="H129" s="33" t="e">
        <f t="shared" si="8"/>
        <v>#DIV/0!</v>
      </c>
    </row>
    <row r="130" spans="2:8" s="32" customFormat="1" ht="30" customHeight="1" thickBot="1" x14ac:dyDescent="0.3">
      <c r="B130" s="111">
        <v>34</v>
      </c>
      <c r="C130" s="112"/>
      <c r="D130" s="63"/>
      <c r="E130" s="94" t="s">
        <v>81</v>
      </c>
      <c r="F130" s="82">
        <f>F131</f>
        <v>0</v>
      </c>
      <c r="G130" s="82">
        <f>G131</f>
        <v>0</v>
      </c>
      <c r="H130" s="33" t="e">
        <f t="shared" si="8"/>
        <v>#DIV/0!</v>
      </c>
    </row>
    <row r="131" spans="2:8" s="32" customFormat="1" ht="30" customHeight="1" thickBot="1" x14ac:dyDescent="0.3">
      <c r="B131" s="99">
        <v>3431</v>
      </c>
      <c r="C131" s="110"/>
      <c r="D131" s="62"/>
      <c r="E131" s="88" t="s">
        <v>83</v>
      </c>
      <c r="F131" s="77"/>
      <c r="G131" s="78"/>
      <c r="H131" s="33" t="e">
        <f t="shared" si="8"/>
        <v>#DIV/0!</v>
      </c>
    </row>
    <row r="132" spans="2:8" s="32" customFormat="1" ht="30" customHeight="1" thickBot="1" x14ac:dyDescent="0.3">
      <c r="B132" s="111">
        <v>42</v>
      </c>
      <c r="C132" s="112"/>
      <c r="D132" s="63"/>
      <c r="E132" s="94" t="s">
        <v>84</v>
      </c>
      <c r="F132" s="82">
        <f>F133+F134+F135+F136</f>
        <v>0</v>
      </c>
      <c r="G132" s="82">
        <f>G133+G134+G135+G136</f>
        <v>0</v>
      </c>
      <c r="H132" s="33" t="e">
        <f t="shared" si="8"/>
        <v>#DIV/0!</v>
      </c>
    </row>
    <row r="133" spans="2:8" s="32" customFormat="1" ht="30" customHeight="1" thickBot="1" x14ac:dyDescent="0.3">
      <c r="B133" s="99">
        <v>4221</v>
      </c>
      <c r="C133" s="110"/>
      <c r="D133" s="62"/>
      <c r="E133" s="88" t="s">
        <v>86</v>
      </c>
      <c r="F133" s="77"/>
      <c r="G133" s="78"/>
      <c r="H133" s="33" t="e">
        <f t="shared" si="8"/>
        <v>#DIV/0!</v>
      </c>
    </row>
    <row r="134" spans="2:8" s="32" customFormat="1" ht="30" customHeight="1" thickBot="1" x14ac:dyDescent="0.3">
      <c r="B134" s="99">
        <v>4222</v>
      </c>
      <c r="C134" s="110"/>
      <c r="D134" s="62"/>
      <c r="E134" s="88" t="s">
        <v>87</v>
      </c>
      <c r="F134" s="77"/>
      <c r="G134" s="78"/>
      <c r="H134" s="33" t="e">
        <f t="shared" si="8"/>
        <v>#DIV/0!</v>
      </c>
    </row>
    <row r="135" spans="2:8" s="32" customFormat="1" ht="30" customHeight="1" thickBot="1" x14ac:dyDescent="0.3">
      <c r="B135" s="99">
        <v>4223</v>
      </c>
      <c r="C135" s="110"/>
      <c r="D135" s="62"/>
      <c r="E135" s="88" t="s">
        <v>88</v>
      </c>
      <c r="F135" s="77"/>
      <c r="G135" s="78"/>
      <c r="H135" s="33" t="e">
        <f t="shared" si="8"/>
        <v>#DIV/0!</v>
      </c>
    </row>
    <row r="136" spans="2:8" s="32" customFormat="1" ht="30" customHeight="1" thickBot="1" x14ac:dyDescent="0.3">
      <c r="B136" s="99">
        <v>4262</v>
      </c>
      <c r="C136" s="110"/>
      <c r="D136" s="62"/>
      <c r="E136" s="88" t="s">
        <v>90</v>
      </c>
      <c r="F136" s="77"/>
      <c r="G136" s="78"/>
      <c r="H136" s="33" t="e">
        <f t="shared" si="8"/>
        <v>#DIV/0!</v>
      </c>
    </row>
    <row r="137" spans="2:8" s="47" customFormat="1" ht="30" customHeight="1" thickBot="1" x14ac:dyDescent="0.3">
      <c r="B137" s="105">
        <v>93</v>
      </c>
      <c r="C137" s="106"/>
      <c r="D137" s="65"/>
      <c r="E137" s="91" t="s">
        <v>122</v>
      </c>
      <c r="F137" s="81">
        <f>F138</f>
        <v>0</v>
      </c>
      <c r="G137" s="81">
        <f>G138</f>
        <v>0</v>
      </c>
      <c r="H137" s="46" t="e">
        <f t="shared" si="8"/>
        <v>#DIV/0!</v>
      </c>
    </row>
    <row r="138" spans="2:8" s="32" customFormat="1" ht="30" customHeight="1" thickBot="1" x14ac:dyDescent="0.3">
      <c r="B138" s="107">
        <v>42</v>
      </c>
      <c r="C138" s="108"/>
      <c r="D138" s="63"/>
      <c r="E138" s="95" t="s">
        <v>84</v>
      </c>
      <c r="F138" s="82">
        <f>F139</f>
        <v>0</v>
      </c>
      <c r="G138" s="82">
        <f>G139</f>
        <v>0</v>
      </c>
      <c r="H138" s="33" t="e">
        <f t="shared" ref="H138:H140" si="9">G138/F138*100</f>
        <v>#DIV/0!</v>
      </c>
    </row>
    <row r="139" spans="2:8" s="32" customFormat="1" ht="30" customHeight="1" thickBot="1" x14ac:dyDescent="0.3">
      <c r="B139" s="99">
        <v>4221</v>
      </c>
      <c r="C139" s="110"/>
      <c r="D139" s="62"/>
      <c r="E139" s="87" t="s">
        <v>86</v>
      </c>
      <c r="F139" s="77"/>
      <c r="G139" s="78"/>
      <c r="H139" s="33" t="e">
        <f t="shared" si="9"/>
        <v>#DIV/0!</v>
      </c>
    </row>
    <row r="140" spans="2:8" s="47" customFormat="1" ht="30" customHeight="1" thickBot="1" x14ac:dyDescent="0.3">
      <c r="B140" s="105">
        <v>52</v>
      </c>
      <c r="C140" s="106"/>
      <c r="D140" s="65"/>
      <c r="E140" s="91" t="s">
        <v>116</v>
      </c>
      <c r="F140" s="81">
        <f>F141</f>
        <v>576.88</v>
      </c>
      <c r="G140" s="81">
        <f>G141</f>
        <v>576.87999999999988</v>
      </c>
      <c r="H140" s="46">
        <f t="shared" si="9"/>
        <v>99.999999999999972</v>
      </c>
    </row>
    <row r="141" spans="2:8" s="32" customFormat="1" ht="30" customHeight="1" thickBot="1" x14ac:dyDescent="0.3">
      <c r="B141" s="111">
        <v>32</v>
      </c>
      <c r="C141" s="112"/>
      <c r="D141" s="63"/>
      <c r="E141" s="94" t="s">
        <v>12</v>
      </c>
      <c r="F141" s="82">
        <f>F142+F143+F144+F145+F146+F147+F148+F149+F150+F151</f>
        <v>576.88</v>
      </c>
      <c r="G141" s="82">
        <f>G142+G143+G144+G145+G146+G147+G148+G149+G150+G151</f>
        <v>576.87999999999988</v>
      </c>
      <c r="H141" s="33">
        <f t="shared" ref="H141:H152" si="10">G141/F141*100</f>
        <v>99.999999999999972</v>
      </c>
    </row>
    <row r="142" spans="2:8" s="32" customFormat="1" ht="30" customHeight="1" thickBot="1" x14ac:dyDescent="0.3">
      <c r="B142" s="113" t="s">
        <v>145</v>
      </c>
      <c r="C142" s="114"/>
      <c r="D142" s="62"/>
      <c r="E142" s="87" t="s">
        <v>61</v>
      </c>
      <c r="F142" s="77">
        <v>0</v>
      </c>
      <c r="G142" s="78">
        <v>0</v>
      </c>
      <c r="H142" s="33" t="e">
        <f t="shared" si="10"/>
        <v>#DIV/0!</v>
      </c>
    </row>
    <row r="143" spans="2:8" s="32" customFormat="1" ht="30" customHeight="1" thickBot="1" x14ac:dyDescent="0.3">
      <c r="B143" s="113" t="s">
        <v>147</v>
      </c>
      <c r="C143" s="114"/>
      <c r="D143" s="62"/>
      <c r="E143" s="88" t="s">
        <v>64</v>
      </c>
      <c r="F143" s="77">
        <v>0</v>
      </c>
      <c r="G143" s="78">
        <v>0</v>
      </c>
      <c r="H143" s="33" t="e">
        <f t="shared" si="10"/>
        <v>#DIV/0!</v>
      </c>
    </row>
    <row r="144" spans="2:8" s="32" customFormat="1" ht="30" customHeight="1" thickBot="1" x14ac:dyDescent="0.3">
      <c r="B144" s="99">
        <v>3213</v>
      </c>
      <c r="C144" s="110"/>
      <c r="D144" s="62"/>
      <c r="E144" s="87" t="s">
        <v>61</v>
      </c>
      <c r="F144" s="77"/>
      <c r="G144" s="78"/>
      <c r="H144" s="33" t="e">
        <f t="shared" si="10"/>
        <v>#DIV/0!</v>
      </c>
    </row>
    <row r="145" spans="2:8" s="32" customFormat="1" ht="30" customHeight="1" thickBot="1" x14ac:dyDescent="0.3">
      <c r="B145" s="99">
        <v>3214</v>
      </c>
      <c r="C145" s="110"/>
      <c r="D145" s="62"/>
      <c r="E145" s="87" t="s">
        <v>62</v>
      </c>
      <c r="F145" s="77"/>
      <c r="G145" s="78"/>
      <c r="H145" s="33" t="e">
        <f t="shared" si="10"/>
        <v>#DIV/0!</v>
      </c>
    </row>
    <row r="146" spans="2:8" s="32" customFormat="1" ht="30" customHeight="1" thickBot="1" x14ac:dyDescent="0.3">
      <c r="B146" s="99">
        <v>3221</v>
      </c>
      <c r="C146" s="110"/>
      <c r="D146" s="62"/>
      <c r="E146" s="88" t="s">
        <v>64</v>
      </c>
      <c r="F146" s="77">
        <v>417.18</v>
      </c>
      <c r="G146" s="78">
        <v>417.17999999999995</v>
      </c>
      <c r="H146" s="33">
        <f t="shared" si="10"/>
        <v>99.999999999999986</v>
      </c>
    </row>
    <row r="147" spans="2:8" s="32" customFormat="1" ht="30" customHeight="1" thickBot="1" x14ac:dyDescent="0.3">
      <c r="B147" s="99">
        <v>3222</v>
      </c>
      <c r="C147" s="110"/>
      <c r="D147" s="62"/>
      <c r="E147" s="88" t="s">
        <v>65</v>
      </c>
      <c r="F147" s="77"/>
      <c r="G147" s="78"/>
      <c r="H147" s="33" t="e">
        <f t="shared" si="10"/>
        <v>#DIV/0!</v>
      </c>
    </row>
    <row r="148" spans="2:8" s="32" customFormat="1" ht="30" customHeight="1" thickBot="1" x14ac:dyDescent="0.3">
      <c r="B148" s="99">
        <v>3223</v>
      </c>
      <c r="C148" s="110"/>
      <c r="D148" s="62"/>
      <c r="E148" s="88" t="s">
        <v>66</v>
      </c>
      <c r="F148" s="77"/>
      <c r="G148" s="78"/>
      <c r="H148" s="33" t="e">
        <f t="shared" si="10"/>
        <v>#DIV/0!</v>
      </c>
    </row>
    <row r="149" spans="2:8" s="32" customFormat="1" ht="30" customHeight="1" thickBot="1" x14ac:dyDescent="0.3">
      <c r="B149" s="99">
        <v>3224</v>
      </c>
      <c r="C149" s="110"/>
      <c r="D149" s="62"/>
      <c r="E149" s="88" t="s">
        <v>67</v>
      </c>
      <c r="F149" s="77"/>
      <c r="G149" s="78"/>
      <c r="H149" s="33" t="e">
        <f t="shared" si="10"/>
        <v>#DIV/0!</v>
      </c>
    </row>
    <row r="150" spans="2:8" s="32" customFormat="1" ht="30" customHeight="1" thickBot="1" x14ac:dyDescent="0.3">
      <c r="B150" s="99">
        <v>3225</v>
      </c>
      <c r="C150" s="110"/>
      <c r="D150" s="62"/>
      <c r="E150" s="88" t="s">
        <v>68</v>
      </c>
      <c r="F150" s="77">
        <v>159.69999999999999</v>
      </c>
      <c r="G150" s="78">
        <v>159.69999999999999</v>
      </c>
      <c r="H150" s="33">
        <f t="shared" si="10"/>
        <v>100</v>
      </c>
    </row>
    <row r="151" spans="2:8" s="32" customFormat="1" ht="27" customHeight="1" thickBot="1" x14ac:dyDescent="0.3">
      <c r="B151" s="99">
        <v>3227</v>
      </c>
      <c r="C151" s="110"/>
      <c r="D151" s="62"/>
      <c r="E151" s="88" t="s">
        <v>69</v>
      </c>
      <c r="F151" s="77"/>
      <c r="G151" s="78"/>
      <c r="H151" s="33" t="e">
        <f t="shared" si="10"/>
        <v>#DIV/0!</v>
      </c>
    </row>
    <row r="152" spans="2:8" s="47" customFormat="1" ht="30" customHeight="1" thickBot="1" x14ac:dyDescent="0.3">
      <c r="B152" s="105">
        <v>94</v>
      </c>
      <c r="C152" s="106"/>
      <c r="D152" s="65"/>
      <c r="E152" s="91" t="s">
        <v>123</v>
      </c>
      <c r="F152" s="81">
        <f>F153</f>
        <v>0</v>
      </c>
      <c r="G152" s="81">
        <f>G153</f>
        <v>0</v>
      </c>
      <c r="H152" s="46" t="e">
        <f t="shared" si="10"/>
        <v>#DIV/0!</v>
      </c>
    </row>
    <row r="153" spans="2:8" s="32" customFormat="1" ht="30" customHeight="1" thickBot="1" x14ac:dyDescent="0.3">
      <c r="B153" s="107">
        <v>42</v>
      </c>
      <c r="C153" s="108"/>
      <c r="D153" s="63"/>
      <c r="E153" s="95" t="s">
        <v>84</v>
      </c>
      <c r="F153" s="82">
        <f>F154</f>
        <v>0</v>
      </c>
      <c r="G153" s="82">
        <f>G154</f>
        <v>0</v>
      </c>
      <c r="H153" s="33" t="e">
        <f t="shared" ref="H153:H154" si="11">G153/F153*100</f>
        <v>#DIV/0!</v>
      </c>
    </row>
    <row r="154" spans="2:8" s="32" customFormat="1" ht="30" customHeight="1" thickBot="1" x14ac:dyDescent="0.3">
      <c r="B154" s="99">
        <v>4221</v>
      </c>
      <c r="C154" s="110"/>
      <c r="D154" s="62"/>
      <c r="E154" s="87" t="s">
        <v>86</v>
      </c>
      <c r="F154" s="77"/>
      <c r="G154" s="78"/>
      <c r="H154" s="33" t="e">
        <f t="shared" si="11"/>
        <v>#DIV/0!</v>
      </c>
    </row>
    <row r="155" spans="2:8" s="47" customFormat="1" ht="30" customHeight="1" thickBot="1" x14ac:dyDescent="0.3">
      <c r="B155" s="105">
        <v>52</v>
      </c>
      <c r="C155" s="106"/>
      <c r="D155" s="65"/>
      <c r="E155" s="91" t="s">
        <v>116</v>
      </c>
      <c r="F155" s="81">
        <f>F156</f>
        <v>0</v>
      </c>
      <c r="G155" s="81">
        <f>G156</f>
        <v>0</v>
      </c>
      <c r="H155" s="46" t="e">
        <f t="shared" ref="H155:H198" si="12">G155/F155*100</f>
        <v>#DIV/0!</v>
      </c>
    </row>
    <row r="156" spans="2:8" s="32" customFormat="1" ht="30" customHeight="1" thickBot="1" x14ac:dyDescent="0.3">
      <c r="B156" s="111">
        <v>32</v>
      </c>
      <c r="C156" s="112"/>
      <c r="D156" s="63"/>
      <c r="E156" s="94" t="s">
        <v>12</v>
      </c>
      <c r="F156" s="82">
        <f>F157+F158+F159+F160+F161+F162</f>
        <v>0</v>
      </c>
      <c r="G156" s="82">
        <f>G157+G158+G159+G160+G161+G162</f>
        <v>0</v>
      </c>
      <c r="H156" s="33" t="e">
        <f t="shared" si="12"/>
        <v>#DIV/0!</v>
      </c>
    </row>
    <row r="157" spans="2:8" s="32" customFormat="1" ht="30" customHeight="1" thickBot="1" x14ac:dyDescent="0.3">
      <c r="B157" s="113">
        <v>3211</v>
      </c>
      <c r="C157" s="114"/>
      <c r="D157" s="62"/>
      <c r="E157" s="87" t="s">
        <v>22</v>
      </c>
      <c r="F157" s="77"/>
      <c r="G157" s="78"/>
      <c r="H157" s="33" t="e">
        <f t="shared" si="12"/>
        <v>#DIV/0!</v>
      </c>
    </row>
    <row r="158" spans="2:8" s="32" customFormat="1" ht="30" customHeight="1" thickBot="1" x14ac:dyDescent="0.3">
      <c r="B158" s="113">
        <v>3212</v>
      </c>
      <c r="C158" s="114"/>
      <c r="D158" s="62"/>
      <c r="E158" s="88" t="s">
        <v>60</v>
      </c>
      <c r="F158" s="77"/>
      <c r="G158" s="78"/>
      <c r="H158" s="33" t="e">
        <f t="shared" si="12"/>
        <v>#DIV/0!</v>
      </c>
    </row>
    <row r="159" spans="2:8" s="32" customFormat="1" ht="30" customHeight="1" thickBot="1" x14ac:dyDescent="0.3">
      <c r="B159" s="99">
        <v>3213</v>
      </c>
      <c r="C159" s="110"/>
      <c r="D159" s="62"/>
      <c r="E159" s="87" t="s">
        <v>61</v>
      </c>
      <c r="F159" s="77"/>
      <c r="G159" s="78"/>
      <c r="H159" s="33" t="e">
        <f t="shared" si="12"/>
        <v>#DIV/0!</v>
      </c>
    </row>
    <row r="160" spans="2:8" s="32" customFormat="1" ht="30" customHeight="1" thickBot="1" x14ac:dyDescent="0.3">
      <c r="B160" s="99">
        <v>3214</v>
      </c>
      <c r="C160" s="110"/>
      <c r="D160" s="62"/>
      <c r="E160" s="87" t="s">
        <v>62</v>
      </c>
      <c r="F160" s="77"/>
      <c r="G160" s="78"/>
      <c r="H160" s="33" t="e">
        <f t="shared" si="12"/>
        <v>#DIV/0!</v>
      </c>
    </row>
    <row r="161" spans="2:20" s="32" customFormat="1" ht="30" customHeight="1" thickBot="1" x14ac:dyDescent="0.3">
      <c r="B161" s="99">
        <v>3221</v>
      </c>
      <c r="C161" s="110"/>
      <c r="D161" s="62"/>
      <c r="E161" s="88" t="s">
        <v>64</v>
      </c>
      <c r="F161" s="77"/>
      <c r="G161" s="78"/>
      <c r="H161" s="33" t="e">
        <f t="shared" si="12"/>
        <v>#DIV/0!</v>
      </c>
    </row>
    <row r="162" spans="2:20" s="32" customFormat="1" ht="30" customHeight="1" thickBot="1" x14ac:dyDescent="0.3">
      <c r="B162" s="99">
        <v>3225</v>
      </c>
      <c r="C162" s="110"/>
      <c r="D162" s="62"/>
      <c r="E162" s="88" t="s">
        <v>68</v>
      </c>
      <c r="F162" s="77"/>
      <c r="G162" s="78"/>
      <c r="H162" s="33" t="e">
        <f t="shared" si="12"/>
        <v>#DIV/0!</v>
      </c>
    </row>
    <row r="163" spans="2:20" s="32" customFormat="1" ht="30" customHeight="1" thickBot="1" x14ac:dyDescent="0.3">
      <c r="B163" s="103"/>
      <c r="C163" s="104"/>
      <c r="D163" s="64"/>
      <c r="E163" s="90" t="s">
        <v>130</v>
      </c>
      <c r="F163" s="80">
        <f>F164+F198+F201+F231+F234</f>
        <v>160769.39000000001</v>
      </c>
      <c r="G163" s="80">
        <f>G164+G198+G201+G231+G234</f>
        <v>163911.81999999998</v>
      </c>
      <c r="H163" s="52">
        <f t="shared" si="12"/>
        <v>101.95461959518535</v>
      </c>
    </row>
    <row r="164" spans="2:20" s="47" customFormat="1" ht="30" customHeight="1" thickBot="1" x14ac:dyDescent="0.3">
      <c r="B164" s="105">
        <v>11</v>
      </c>
      <c r="C164" s="106"/>
      <c r="D164" s="65"/>
      <c r="E164" s="91" t="s">
        <v>113</v>
      </c>
      <c r="F164" s="81">
        <f>F165+F169+F191+F193</f>
        <v>0</v>
      </c>
      <c r="G164" s="81">
        <f>G165+G169+G191+G193</f>
        <v>0</v>
      </c>
      <c r="H164" s="46" t="e">
        <f t="shared" si="12"/>
        <v>#DIV/0!</v>
      </c>
    </row>
    <row r="165" spans="2:20" s="32" customFormat="1" ht="30" customHeight="1" thickBot="1" x14ac:dyDescent="0.3">
      <c r="B165" s="107">
        <v>31</v>
      </c>
      <c r="C165" s="108"/>
      <c r="D165" s="63"/>
      <c r="E165" s="92" t="s">
        <v>121</v>
      </c>
      <c r="F165" s="82">
        <f>F166+F167+F168</f>
        <v>0</v>
      </c>
      <c r="G165" s="82">
        <f>G166+G167+G168</f>
        <v>0</v>
      </c>
      <c r="H165" s="33" t="e">
        <f t="shared" si="12"/>
        <v>#DIV/0!</v>
      </c>
    </row>
    <row r="166" spans="2:20" s="32" customFormat="1" ht="30" customHeight="1" thickBot="1" x14ac:dyDescent="0.3">
      <c r="B166" s="99" t="s">
        <v>176</v>
      </c>
      <c r="C166" s="110"/>
      <c r="D166" s="62"/>
      <c r="E166" s="87" t="s">
        <v>20</v>
      </c>
      <c r="F166" s="77">
        <v>0</v>
      </c>
      <c r="G166" s="78">
        <v>0</v>
      </c>
      <c r="H166" s="33" t="e">
        <f t="shared" si="12"/>
        <v>#DIV/0!</v>
      </c>
    </row>
    <row r="167" spans="2:20" s="32" customFormat="1" ht="30" customHeight="1" thickBot="1" x14ac:dyDescent="0.3">
      <c r="B167" s="99" t="s">
        <v>141</v>
      </c>
      <c r="C167" s="110"/>
      <c r="D167" s="62"/>
      <c r="E167" s="87" t="s">
        <v>57</v>
      </c>
      <c r="F167" s="77">
        <v>0</v>
      </c>
      <c r="G167" s="78">
        <v>0</v>
      </c>
      <c r="H167" s="33" t="e">
        <f t="shared" si="12"/>
        <v>#DIV/0!</v>
      </c>
      <c r="T167" s="47"/>
    </row>
    <row r="168" spans="2:20" s="32" customFormat="1" ht="30" customHeight="1" thickBot="1" x14ac:dyDescent="0.3">
      <c r="B168" s="99" t="s">
        <v>142</v>
      </c>
      <c r="C168" s="110"/>
      <c r="D168" s="62"/>
      <c r="E168" s="96" t="s">
        <v>59</v>
      </c>
      <c r="F168" s="77">
        <v>0</v>
      </c>
      <c r="G168" s="78">
        <v>0</v>
      </c>
      <c r="H168" s="33" t="e">
        <f t="shared" si="12"/>
        <v>#DIV/0!</v>
      </c>
    </row>
    <row r="169" spans="2:20" s="32" customFormat="1" ht="30" customHeight="1" thickBot="1" x14ac:dyDescent="0.3">
      <c r="B169" s="111">
        <v>32</v>
      </c>
      <c r="C169" s="112"/>
      <c r="D169" s="63"/>
      <c r="E169" s="94" t="s">
        <v>12</v>
      </c>
      <c r="F169" s="82">
        <f>F170+F171+F172+F173+F174+F175+F176+F177+F178+F179+F180+F181+F182+F183+F184+F185+F186+F187+F188+F189+F190</f>
        <v>0</v>
      </c>
      <c r="G169" s="82">
        <f>G170+G171+G172+G173+G174+G175+G176+G177+G178+G179+G180+G181+G182+G183+G184+G185+G186+G187+G188+G189+G190</f>
        <v>0</v>
      </c>
      <c r="H169" s="33" t="e">
        <f t="shared" si="12"/>
        <v>#DIV/0!</v>
      </c>
    </row>
    <row r="170" spans="2:20" s="32" customFormat="1" ht="30" customHeight="1" thickBot="1" x14ac:dyDescent="0.4">
      <c r="B170" s="113" t="s">
        <v>144</v>
      </c>
      <c r="C170" s="114"/>
      <c r="D170" s="62"/>
      <c r="E170" s="87" t="s">
        <v>60</v>
      </c>
      <c r="F170" s="132">
        <v>0</v>
      </c>
      <c r="G170" s="132">
        <v>0</v>
      </c>
      <c r="H170" s="33" t="e">
        <f t="shared" si="12"/>
        <v>#DIV/0!</v>
      </c>
    </row>
    <row r="171" spans="2:20" s="32" customFormat="1" ht="30" customHeight="1" thickBot="1" x14ac:dyDescent="0.3">
      <c r="B171" s="113" t="s">
        <v>146</v>
      </c>
      <c r="C171" s="114"/>
      <c r="D171" s="62"/>
      <c r="E171" s="88" t="s">
        <v>62</v>
      </c>
      <c r="F171" s="77">
        <v>0</v>
      </c>
      <c r="G171" s="78">
        <v>0</v>
      </c>
      <c r="H171" s="33" t="e">
        <f t="shared" si="12"/>
        <v>#DIV/0!</v>
      </c>
    </row>
    <row r="172" spans="2:20" s="32" customFormat="1" ht="30" customHeight="1" thickBot="1" x14ac:dyDescent="0.3">
      <c r="B172" s="99" t="s">
        <v>157</v>
      </c>
      <c r="C172" s="110"/>
      <c r="D172" s="62"/>
      <c r="E172" s="87" t="s">
        <v>74</v>
      </c>
      <c r="F172" s="77">
        <v>0</v>
      </c>
      <c r="G172" s="78">
        <v>0</v>
      </c>
      <c r="H172" s="33" t="e">
        <f t="shared" si="12"/>
        <v>#DIV/0!</v>
      </c>
    </row>
    <row r="173" spans="2:20" s="32" customFormat="1" ht="30" customHeight="1" thickBot="1" x14ac:dyDescent="0.3">
      <c r="B173" s="99" t="s">
        <v>159</v>
      </c>
      <c r="C173" s="110"/>
      <c r="D173" s="62"/>
      <c r="E173" s="87" t="s">
        <v>76</v>
      </c>
      <c r="F173" s="77">
        <v>0</v>
      </c>
      <c r="G173" s="78">
        <v>0</v>
      </c>
      <c r="H173" s="33" t="e">
        <f t="shared" si="12"/>
        <v>#DIV/0!</v>
      </c>
    </row>
    <row r="174" spans="2:20" s="32" customFormat="1" ht="30" customHeight="1" thickBot="1" x14ac:dyDescent="0.3">
      <c r="B174" s="99">
        <v>3221</v>
      </c>
      <c r="C174" s="110"/>
      <c r="D174" s="62"/>
      <c r="E174" s="88" t="s">
        <v>64</v>
      </c>
      <c r="F174" s="77">
        <v>0</v>
      </c>
      <c r="G174" s="78">
        <v>0</v>
      </c>
      <c r="H174" s="33" t="e">
        <f t="shared" ref="H174:H180" si="13">G174/F174*100</f>
        <v>#DIV/0!</v>
      </c>
    </row>
    <row r="175" spans="2:20" s="32" customFormat="1" ht="30" customHeight="1" thickBot="1" x14ac:dyDescent="0.3">
      <c r="B175" s="99">
        <v>3222</v>
      </c>
      <c r="C175" s="110"/>
      <c r="D175" s="62"/>
      <c r="E175" s="88" t="s">
        <v>65</v>
      </c>
      <c r="F175" s="77">
        <v>0</v>
      </c>
      <c r="G175" s="78">
        <v>0</v>
      </c>
      <c r="H175" s="33" t="e">
        <f t="shared" si="13"/>
        <v>#DIV/0!</v>
      </c>
    </row>
    <row r="176" spans="2:20" s="32" customFormat="1" ht="30" customHeight="1" thickBot="1" x14ac:dyDescent="0.3">
      <c r="B176" s="99">
        <v>3223</v>
      </c>
      <c r="C176" s="110"/>
      <c r="D176" s="62"/>
      <c r="E176" s="88" t="s">
        <v>66</v>
      </c>
      <c r="F176" s="77">
        <v>0</v>
      </c>
      <c r="G176" s="78">
        <v>0</v>
      </c>
      <c r="H176" s="33" t="e">
        <f t="shared" si="13"/>
        <v>#DIV/0!</v>
      </c>
    </row>
    <row r="177" spans="2:20" s="32" customFormat="1" ht="30" customHeight="1" thickBot="1" x14ac:dyDescent="0.3">
      <c r="B177" s="99">
        <v>3224</v>
      </c>
      <c r="C177" s="110"/>
      <c r="D177" s="62"/>
      <c r="E177" s="88" t="s">
        <v>67</v>
      </c>
      <c r="F177" s="77">
        <v>0</v>
      </c>
      <c r="G177" s="78">
        <v>0</v>
      </c>
      <c r="H177" s="33" t="e">
        <f t="shared" si="13"/>
        <v>#DIV/0!</v>
      </c>
    </row>
    <row r="178" spans="2:20" s="32" customFormat="1" ht="30" customHeight="1" thickBot="1" x14ac:dyDescent="0.3">
      <c r="B178" s="99">
        <v>3225</v>
      </c>
      <c r="C178" s="110"/>
      <c r="D178" s="62"/>
      <c r="E178" s="88" t="s">
        <v>68</v>
      </c>
      <c r="F178" s="77">
        <v>0</v>
      </c>
      <c r="G178" s="78">
        <v>0</v>
      </c>
      <c r="H178" s="33" t="e">
        <f t="shared" si="13"/>
        <v>#DIV/0!</v>
      </c>
    </row>
    <row r="179" spans="2:20" s="32" customFormat="1" ht="27" customHeight="1" thickBot="1" x14ac:dyDescent="0.3">
      <c r="B179" s="99">
        <v>3227</v>
      </c>
      <c r="C179" s="110"/>
      <c r="D179" s="62"/>
      <c r="E179" s="88" t="s">
        <v>69</v>
      </c>
      <c r="F179" s="77">
        <v>0</v>
      </c>
      <c r="G179" s="78">
        <v>0</v>
      </c>
      <c r="H179" s="33" t="e">
        <f t="shared" si="13"/>
        <v>#DIV/0!</v>
      </c>
      <c r="T179" s="47"/>
    </row>
    <row r="180" spans="2:20" s="32" customFormat="1" ht="30" customHeight="1" thickBot="1" x14ac:dyDescent="0.3">
      <c r="B180" s="99">
        <v>3231</v>
      </c>
      <c r="C180" s="110"/>
      <c r="D180" s="62"/>
      <c r="E180" s="87" t="s">
        <v>70</v>
      </c>
      <c r="F180" s="77">
        <v>0</v>
      </c>
      <c r="G180" s="78">
        <v>0</v>
      </c>
      <c r="H180" s="33" t="e">
        <f t="shared" si="13"/>
        <v>#DIV/0!</v>
      </c>
    </row>
    <row r="181" spans="2:20" s="32" customFormat="1" ht="30" customHeight="1" thickBot="1" x14ac:dyDescent="0.3">
      <c r="B181" s="99">
        <v>3232</v>
      </c>
      <c r="C181" s="110"/>
      <c r="D181" s="62"/>
      <c r="E181" s="88" t="s">
        <v>71</v>
      </c>
      <c r="F181" s="77">
        <v>0</v>
      </c>
      <c r="G181" s="78">
        <v>0</v>
      </c>
      <c r="H181" s="33" t="e">
        <f t="shared" si="12"/>
        <v>#DIV/0!</v>
      </c>
    </row>
    <row r="182" spans="2:20" s="32" customFormat="1" ht="30" customHeight="1" thickBot="1" x14ac:dyDescent="0.3">
      <c r="B182" s="99">
        <v>3234</v>
      </c>
      <c r="C182" s="110"/>
      <c r="D182" s="62"/>
      <c r="E182" s="88" t="s">
        <v>72</v>
      </c>
      <c r="F182" s="77">
        <v>0</v>
      </c>
      <c r="G182" s="78">
        <v>0</v>
      </c>
      <c r="H182" s="33" t="e">
        <f t="shared" si="12"/>
        <v>#DIV/0!</v>
      </c>
    </row>
    <row r="183" spans="2:20" s="32" customFormat="1" ht="30" customHeight="1" thickBot="1" x14ac:dyDescent="0.3">
      <c r="B183" s="99">
        <v>3236</v>
      </c>
      <c r="C183" s="110"/>
      <c r="D183" s="62"/>
      <c r="E183" s="88" t="s">
        <v>73</v>
      </c>
      <c r="F183" s="77">
        <v>0</v>
      </c>
      <c r="G183" s="78">
        <v>0</v>
      </c>
      <c r="H183" s="33" t="e">
        <f t="shared" si="12"/>
        <v>#DIV/0!</v>
      </c>
    </row>
    <row r="184" spans="2:20" s="32" customFormat="1" ht="30" customHeight="1" thickBot="1" x14ac:dyDescent="0.3">
      <c r="B184" s="99">
        <v>3237</v>
      </c>
      <c r="C184" s="110"/>
      <c r="D184" s="62"/>
      <c r="E184" s="88" t="s">
        <v>74</v>
      </c>
      <c r="F184" s="77">
        <v>0</v>
      </c>
      <c r="G184" s="78">
        <v>0</v>
      </c>
      <c r="H184" s="33" t="e">
        <f t="shared" si="12"/>
        <v>#DIV/0!</v>
      </c>
    </row>
    <row r="185" spans="2:20" s="32" customFormat="1" ht="30" customHeight="1" thickBot="1" x14ac:dyDescent="0.3">
      <c r="B185" s="99">
        <v>3238</v>
      </c>
      <c r="C185" s="110"/>
      <c r="D185" s="62"/>
      <c r="E185" s="88" t="s">
        <v>75</v>
      </c>
      <c r="F185" s="77">
        <v>0</v>
      </c>
      <c r="G185" s="78">
        <v>0</v>
      </c>
      <c r="H185" s="33" t="e">
        <f t="shared" si="12"/>
        <v>#DIV/0!</v>
      </c>
    </row>
    <row r="186" spans="2:20" s="32" customFormat="1" ht="30" customHeight="1" thickBot="1" x14ac:dyDescent="0.3">
      <c r="B186" s="99">
        <v>3239</v>
      </c>
      <c r="C186" s="110"/>
      <c r="D186" s="62"/>
      <c r="E186" s="88" t="s">
        <v>76</v>
      </c>
      <c r="F186" s="77">
        <v>0</v>
      </c>
      <c r="G186" s="78">
        <v>0</v>
      </c>
      <c r="H186" s="33" t="e">
        <f t="shared" si="12"/>
        <v>#DIV/0!</v>
      </c>
    </row>
    <row r="187" spans="2:20" s="32" customFormat="1" ht="27" customHeight="1" thickBot="1" x14ac:dyDescent="0.3">
      <c r="B187" s="99">
        <v>3292</v>
      </c>
      <c r="C187" s="110"/>
      <c r="D187" s="62"/>
      <c r="E187" s="88" t="s">
        <v>78</v>
      </c>
      <c r="F187" s="77">
        <v>0</v>
      </c>
      <c r="G187" s="78">
        <v>0</v>
      </c>
      <c r="H187" s="33" t="e">
        <f t="shared" si="12"/>
        <v>#DIV/0!</v>
      </c>
    </row>
    <row r="188" spans="2:20" s="32" customFormat="1" ht="30" customHeight="1" thickBot="1" x14ac:dyDescent="0.3">
      <c r="B188" s="99">
        <v>3293</v>
      </c>
      <c r="C188" s="110"/>
      <c r="D188" s="62"/>
      <c r="E188" s="87" t="s">
        <v>79</v>
      </c>
      <c r="F188" s="77">
        <v>0</v>
      </c>
      <c r="G188" s="78">
        <v>0</v>
      </c>
      <c r="H188" s="33" t="e">
        <f t="shared" si="12"/>
        <v>#DIV/0!</v>
      </c>
    </row>
    <row r="189" spans="2:20" s="32" customFormat="1" ht="30" customHeight="1" thickBot="1" x14ac:dyDescent="0.3">
      <c r="B189" s="99">
        <v>3295</v>
      </c>
      <c r="C189" s="110"/>
      <c r="D189" s="62"/>
      <c r="E189" s="88" t="s">
        <v>80</v>
      </c>
      <c r="F189" s="77">
        <v>0</v>
      </c>
      <c r="G189" s="78">
        <v>0</v>
      </c>
      <c r="H189" s="33" t="e">
        <f t="shared" si="12"/>
        <v>#DIV/0!</v>
      </c>
    </row>
    <row r="190" spans="2:20" s="32" customFormat="1" ht="30" customHeight="1" thickBot="1" x14ac:dyDescent="0.3">
      <c r="B190" s="99">
        <v>3299</v>
      </c>
      <c r="C190" s="110"/>
      <c r="D190" s="62"/>
      <c r="E190" s="88" t="s">
        <v>77</v>
      </c>
      <c r="F190" s="77"/>
      <c r="G190" s="78"/>
      <c r="H190" s="33" t="e">
        <f t="shared" si="12"/>
        <v>#DIV/0!</v>
      </c>
    </row>
    <row r="191" spans="2:20" s="32" customFormat="1" ht="30" customHeight="1" thickBot="1" x14ac:dyDescent="0.3">
      <c r="B191" s="111">
        <v>34</v>
      </c>
      <c r="C191" s="112"/>
      <c r="D191" s="63"/>
      <c r="E191" s="94" t="s">
        <v>81</v>
      </c>
      <c r="F191" s="82">
        <f>F192</f>
        <v>0</v>
      </c>
      <c r="G191" s="82">
        <f>G192</f>
        <v>0</v>
      </c>
      <c r="H191" s="33" t="e">
        <f t="shared" si="12"/>
        <v>#DIV/0!</v>
      </c>
    </row>
    <row r="192" spans="2:20" s="32" customFormat="1" ht="30" customHeight="1" thickBot="1" x14ac:dyDescent="0.4">
      <c r="B192" s="99">
        <v>3431</v>
      </c>
      <c r="C192" s="110"/>
      <c r="D192" s="62"/>
      <c r="E192" s="88" t="s">
        <v>83</v>
      </c>
      <c r="F192" s="132">
        <v>0</v>
      </c>
      <c r="G192" s="132">
        <v>0</v>
      </c>
      <c r="H192" s="33" t="e">
        <f t="shared" si="12"/>
        <v>#DIV/0!</v>
      </c>
    </row>
    <row r="193" spans="2:20" s="32" customFormat="1" ht="30" customHeight="1" thickBot="1" x14ac:dyDescent="0.3">
      <c r="B193" s="111">
        <v>42</v>
      </c>
      <c r="C193" s="112"/>
      <c r="D193" s="63"/>
      <c r="E193" s="94" t="s">
        <v>84</v>
      </c>
      <c r="F193" s="82">
        <f>F194+F195+F196+F197</f>
        <v>0</v>
      </c>
      <c r="G193" s="82">
        <f>G194+G195+G196+G197</f>
        <v>0</v>
      </c>
      <c r="H193" s="33" t="e">
        <f t="shared" si="12"/>
        <v>#DIV/0!</v>
      </c>
    </row>
    <row r="194" spans="2:20" s="32" customFormat="1" ht="30" customHeight="1" thickBot="1" x14ac:dyDescent="0.3">
      <c r="B194" s="99">
        <v>4221</v>
      </c>
      <c r="C194" s="110"/>
      <c r="D194" s="62"/>
      <c r="E194" s="88" t="s">
        <v>86</v>
      </c>
      <c r="F194" s="77"/>
      <c r="G194" s="78"/>
      <c r="H194" s="33" t="e">
        <f t="shared" si="12"/>
        <v>#DIV/0!</v>
      </c>
    </row>
    <row r="195" spans="2:20" s="32" customFormat="1" ht="30" customHeight="1" thickBot="1" x14ac:dyDescent="0.3">
      <c r="B195" s="99">
        <v>4222</v>
      </c>
      <c r="C195" s="110"/>
      <c r="D195" s="62"/>
      <c r="E195" s="88" t="s">
        <v>87</v>
      </c>
      <c r="F195" s="77"/>
      <c r="G195" s="78"/>
      <c r="H195" s="33" t="e">
        <f t="shared" si="12"/>
        <v>#DIV/0!</v>
      </c>
    </row>
    <row r="196" spans="2:20" s="32" customFormat="1" ht="30" customHeight="1" thickBot="1" x14ac:dyDescent="0.3">
      <c r="B196" s="99">
        <v>4223</v>
      </c>
      <c r="C196" s="110"/>
      <c r="D196" s="62"/>
      <c r="E196" s="88" t="s">
        <v>88</v>
      </c>
      <c r="F196" s="77"/>
      <c r="G196" s="78"/>
      <c r="H196" s="33" t="e">
        <f t="shared" si="12"/>
        <v>#DIV/0!</v>
      </c>
    </row>
    <row r="197" spans="2:20" s="32" customFormat="1" ht="30" customHeight="1" thickBot="1" x14ac:dyDescent="0.3">
      <c r="B197" s="99">
        <v>4262</v>
      </c>
      <c r="C197" s="110"/>
      <c r="D197" s="62"/>
      <c r="E197" s="88" t="s">
        <v>90</v>
      </c>
      <c r="F197" s="77"/>
      <c r="G197" s="78"/>
      <c r="H197" s="33" t="e">
        <f t="shared" si="12"/>
        <v>#DIV/0!</v>
      </c>
    </row>
    <row r="198" spans="2:20" s="47" customFormat="1" ht="32.25" customHeight="1" thickBot="1" x14ac:dyDescent="0.3">
      <c r="B198" s="105">
        <v>93</v>
      </c>
      <c r="C198" s="106"/>
      <c r="D198" s="65"/>
      <c r="E198" s="91" t="s">
        <v>122</v>
      </c>
      <c r="F198" s="81">
        <f>F199</f>
        <v>0</v>
      </c>
      <c r="G198" s="81">
        <f>G199</f>
        <v>0</v>
      </c>
      <c r="H198" s="46" t="e">
        <f t="shared" si="12"/>
        <v>#DIV/0!</v>
      </c>
      <c r="T198" s="32"/>
    </row>
    <row r="199" spans="2:20" s="32" customFormat="1" ht="30" customHeight="1" thickBot="1" x14ac:dyDescent="0.3">
      <c r="B199" s="107">
        <v>42</v>
      </c>
      <c r="C199" s="108"/>
      <c r="D199" s="63"/>
      <c r="E199" s="95" t="s">
        <v>84</v>
      </c>
      <c r="F199" s="82">
        <f>F200</f>
        <v>0</v>
      </c>
      <c r="G199" s="82">
        <f>G200</f>
        <v>0</v>
      </c>
      <c r="H199" s="33" t="e">
        <f>G199/F199*100</f>
        <v>#DIV/0!</v>
      </c>
    </row>
    <row r="200" spans="2:20" s="32" customFormat="1" ht="30" customHeight="1" thickBot="1" x14ac:dyDescent="0.4">
      <c r="B200" s="99">
        <v>4221</v>
      </c>
      <c r="C200" s="110"/>
      <c r="D200" s="62"/>
      <c r="E200" s="87" t="s">
        <v>86</v>
      </c>
      <c r="F200" s="77">
        <v>0</v>
      </c>
      <c r="G200" s="78">
        <v>0</v>
      </c>
      <c r="H200" s="33" t="e">
        <f>G200/F200*100</f>
        <v>#DIV/0!</v>
      </c>
      <c r="K200" s="131"/>
      <c r="L200" s="131"/>
      <c r="M200" s="131"/>
      <c r="N200" s="131"/>
      <c r="O200" s="132"/>
      <c r="P200" s="132"/>
    </row>
    <row r="201" spans="2:20" s="47" customFormat="1" ht="30" customHeight="1" thickBot="1" x14ac:dyDescent="0.4">
      <c r="B201" s="105">
        <v>41</v>
      </c>
      <c r="C201" s="106"/>
      <c r="D201" s="65"/>
      <c r="E201" s="91" t="s">
        <v>115</v>
      </c>
      <c r="F201" s="81">
        <f>F202+F225+F227</f>
        <v>27301.370000000006</v>
      </c>
      <c r="G201" s="81">
        <f>G202+G225+G227</f>
        <v>28355.340000000004</v>
      </c>
      <c r="H201" s="46">
        <f t="shared" ref="H201:H231" si="14">G201/F201*100</f>
        <v>103.86050223853233</v>
      </c>
      <c r="K201" s="131"/>
      <c r="L201" s="131"/>
      <c r="M201" s="131"/>
      <c r="N201" s="131"/>
      <c r="O201" s="132"/>
      <c r="P201" s="132"/>
      <c r="S201" s="32"/>
    </row>
    <row r="202" spans="2:20" s="32" customFormat="1" ht="30" customHeight="1" thickBot="1" x14ac:dyDescent="0.4">
      <c r="B202" s="111">
        <v>32</v>
      </c>
      <c r="C202" s="112"/>
      <c r="D202" s="63"/>
      <c r="E202" s="94" t="s">
        <v>12</v>
      </c>
      <c r="F202" s="82">
        <f>SUM(F203:F224)</f>
        <v>26946.120000000006</v>
      </c>
      <c r="G202" s="82">
        <f>SUM(G203:G224)</f>
        <v>27950.430000000004</v>
      </c>
      <c r="H202" s="33">
        <f t="shared" si="14"/>
        <v>103.72710431037937</v>
      </c>
      <c r="K202" s="131"/>
      <c r="L202" s="131"/>
      <c r="M202" s="131"/>
      <c r="N202" s="131"/>
      <c r="O202" s="132"/>
      <c r="P202" s="132"/>
    </row>
    <row r="203" spans="2:20" s="32" customFormat="1" ht="30" customHeight="1" thickBot="1" x14ac:dyDescent="0.4">
      <c r="B203" s="113" t="s">
        <v>141</v>
      </c>
      <c r="C203" s="114"/>
      <c r="D203" s="62"/>
      <c r="E203" s="87" t="s">
        <v>57</v>
      </c>
      <c r="F203" s="77">
        <v>0</v>
      </c>
      <c r="G203" s="78">
        <v>0</v>
      </c>
      <c r="H203" s="33" t="e">
        <f t="shared" si="14"/>
        <v>#DIV/0!</v>
      </c>
      <c r="K203" s="131"/>
      <c r="L203" s="131"/>
      <c r="M203" s="131"/>
      <c r="N203" s="131"/>
      <c r="O203" s="132"/>
      <c r="P203" s="132"/>
    </row>
    <row r="204" spans="2:20" s="32" customFormat="1" ht="30" customHeight="1" thickBot="1" x14ac:dyDescent="0.4">
      <c r="B204" s="113" t="s">
        <v>145</v>
      </c>
      <c r="C204" s="114"/>
      <c r="D204" s="62"/>
      <c r="E204" s="87" t="s">
        <v>61</v>
      </c>
      <c r="F204" s="132">
        <v>719.73</v>
      </c>
      <c r="G204" s="132">
        <v>719.73</v>
      </c>
      <c r="H204" s="33">
        <f t="shared" si="14"/>
        <v>100</v>
      </c>
      <c r="K204" s="131"/>
      <c r="L204" s="131"/>
      <c r="M204" s="131"/>
      <c r="N204" s="131"/>
      <c r="O204" s="132"/>
      <c r="P204" s="132"/>
      <c r="Q204" s="47"/>
      <c r="R204" s="47"/>
    </row>
    <row r="205" spans="2:20" s="32" customFormat="1" ht="30" customHeight="1" thickBot="1" x14ac:dyDescent="0.4">
      <c r="B205" s="113" t="s">
        <v>146</v>
      </c>
      <c r="C205" s="114"/>
      <c r="D205" s="62"/>
      <c r="E205" s="88" t="s">
        <v>62</v>
      </c>
      <c r="F205" s="77">
        <v>0</v>
      </c>
      <c r="G205" s="78">
        <v>0</v>
      </c>
      <c r="H205" s="33" t="e">
        <f t="shared" si="14"/>
        <v>#DIV/0!</v>
      </c>
      <c r="K205" s="131"/>
      <c r="L205" s="131"/>
      <c r="M205" s="131"/>
      <c r="N205" s="131"/>
      <c r="O205" s="132"/>
      <c r="P205" s="132"/>
    </row>
    <row r="206" spans="2:20" s="32" customFormat="1" ht="30" customHeight="1" thickBot="1" x14ac:dyDescent="0.4">
      <c r="B206" s="99" t="s">
        <v>147</v>
      </c>
      <c r="C206" s="110"/>
      <c r="D206" s="62"/>
      <c r="E206" s="87" t="s">
        <v>64</v>
      </c>
      <c r="F206" s="132">
        <v>6484.17</v>
      </c>
      <c r="G206" s="132">
        <v>6198.0200000000013</v>
      </c>
      <c r="H206" s="33">
        <f t="shared" si="14"/>
        <v>95.586944821002547</v>
      </c>
      <c r="K206" s="131"/>
      <c r="L206" s="131"/>
      <c r="M206" s="131"/>
      <c r="N206" s="131"/>
      <c r="O206" s="132"/>
      <c r="P206" s="132"/>
    </row>
    <row r="207" spans="2:20" s="32" customFormat="1" ht="30" customHeight="1" thickBot="1" x14ac:dyDescent="0.4">
      <c r="B207" s="99" t="s">
        <v>148</v>
      </c>
      <c r="C207" s="110"/>
      <c r="D207" s="62"/>
      <c r="E207" s="87" t="s">
        <v>65</v>
      </c>
      <c r="F207" s="132">
        <v>12868.9</v>
      </c>
      <c r="G207" s="132">
        <v>13230.589999999995</v>
      </c>
      <c r="H207" s="33">
        <f t="shared" si="14"/>
        <v>102.81057433036231</v>
      </c>
      <c r="K207" s="131"/>
      <c r="L207" s="131"/>
      <c r="M207" s="131"/>
      <c r="N207" s="131"/>
      <c r="O207" s="132"/>
      <c r="P207" s="132"/>
    </row>
    <row r="208" spans="2:20" s="32" customFormat="1" ht="30" customHeight="1" thickBot="1" x14ac:dyDescent="0.4">
      <c r="B208" s="99" t="s">
        <v>149</v>
      </c>
      <c r="C208" s="110"/>
      <c r="D208" s="62"/>
      <c r="E208" s="88" t="s">
        <v>66</v>
      </c>
      <c r="F208" s="132">
        <v>54.72</v>
      </c>
      <c r="G208" s="132">
        <v>54.72</v>
      </c>
      <c r="H208" s="33">
        <f t="shared" si="14"/>
        <v>100</v>
      </c>
      <c r="K208" s="131"/>
      <c r="L208" s="131"/>
      <c r="M208" s="131"/>
      <c r="N208" s="131"/>
      <c r="O208" s="133"/>
      <c r="P208" s="133"/>
    </row>
    <row r="209" spans="2:19" s="32" customFormat="1" ht="30" customHeight="1" thickBot="1" x14ac:dyDescent="0.4">
      <c r="B209" s="99">
        <v>3227</v>
      </c>
      <c r="C209" s="110"/>
      <c r="D209" s="62"/>
      <c r="E209" s="88" t="s">
        <v>68</v>
      </c>
      <c r="F209" s="77">
        <v>351.15</v>
      </c>
      <c r="G209" s="78">
        <v>351.15</v>
      </c>
      <c r="H209" s="33">
        <f t="shared" si="14"/>
        <v>100</v>
      </c>
      <c r="K209" s="131"/>
      <c r="L209" s="131"/>
      <c r="M209" s="131"/>
      <c r="N209" s="131"/>
      <c r="O209" s="132"/>
      <c r="P209" s="132"/>
    </row>
    <row r="210" spans="2:19" s="32" customFormat="1" ht="30" customHeight="1" thickBot="1" x14ac:dyDescent="0.4">
      <c r="B210" s="99" t="s">
        <v>152</v>
      </c>
      <c r="C210" s="110"/>
      <c r="D210" s="62"/>
      <c r="E210" s="88" t="s">
        <v>70</v>
      </c>
      <c r="F210" s="77">
        <v>35.950000000000003</v>
      </c>
      <c r="G210" s="78">
        <v>27.22</v>
      </c>
      <c r="H210" s="33">
        <f t="shared" si="14"/>
        <v>75.716272600834472</v>
      </c>
      <c r="K210" s="131"/>
      <c r="L210" s="131"/>
      <c r="M210" s="131"/>
      <c r="N210" s="131"/>
      <c r="O210" s="132"/>
      <c r="P210" s="132"/>
    </row>
    <row r="211" spans="2:19" s="32" customFormat="1" ht="30" customHeight="1" thickBot="1" x14ac:dyDescent="0.4">
      <c r="B211" s="99" t="s">
        <v>156</v>
      </c>
      <c r="C211" s="110"/>
      <c r="D211" s="62"/>
      <c r="E211" s="88" t="s">
        <v>73</v>
      </c>
      <c r="F211" s="132">
        <v>1626.58</v>
      </c>
      <c r="G211" s="132">
        <v>1732.58</v>
      </c>
      <c r="H211" s="33">
        <f t="shared" si="14"/>
        <v>106.51674064601802</v>
      </c>
      <c r="K211" s="131"/>
      <c r="L211" s="131"/>
      <c r="M211" s="131"/>
      <c r="N211" s="131"/>
      <c r="O211" s="132"/>
      <c r="P211" s="132"/>
    </row>
    <row r="212" spans="2:19" s="32" customFormat="1" ht="30" customHeight="1" thickBot="1" x14ac:dyDescent="0.4">
      <c r="B212" s="99" t="s">
        <v>157</v>
      </c>
      <c r="C212" s="110"/>
      <c r="D212" s="62"/>
      <c r="E212" s="88" t="s">
        <v>74</v>
      </c>
      <c r="F212" s="132">
        <v>316.88</v>
      </c>
      <c r="G212" s="132">
        <v>196.88</v>
      </c>
      <c r="H212" s="33">
        <f t="shared" si="14"/>
        <v>62.130775056803834</v>
      </c>
      <c r="K212" s="131"/>
      <c r="L212" s="131"/>
      <c r="M212" s="131"/>
      <c r="N212" s="131"/>
      <c r="O212" s="132"/>
      <c r="P212" s="132"/>
    </row>
    <row r="213" spans="2:19" s="32" customFormat="1" ht="27" customHeight="1" thickBot="1" x14ac:dyDescent="0.4">
      <c r="B213" s="99" t="s">
        <v>158</v>
      </c>
      <c r="C213" s="110"/>
      <c r="D213" s="62"/>
      <c r="E213" s="88" t="s">
        <v>75</v>
      </c>
      <c r="F213" s="132">
        <v>152.29</v>
      </c>
      <c r="G213" s="132">
        <v>152.29000000000005</v>
      </c>
      <c r="H213" s="33">
        <f t="shared" si="14"/>
        <v>100.00000000000004</v>
      </c>
      <c r="K213" s="131"/>
      <c r="L213" s="131"/>
      <c r="M213" s="131"/>
      <c r="N213" s="131"/>
      <c r="O213" s="132"/>
      <c r="P213" s="132"/>
      <c r="S213" s="47"/>
    </row>
    <row r="214" spans="2:19" s="32" customFormat="1" ht="30" customHeight="1" thickBot="1" x14ac:dyDescent="0.4">
      <c r="B214" s="99" t="s">
        <v>159</v>
      </c>
      <c r="C214" s="110"/>
      <c r="D214" s="62"/>
      <c r="E214" s="87" t="s">
        <v>76</v>
      </c>
      <c r="F214" s="132">
        <v>856.33999999999992</v>
      </c>
      <c r="G214" s="132">
        <v>728.33999999999992</v>
      </c>
      <c r="H214" s="33">
        <f t="shared" si="14"/>
        <v>85.052665997150669</v>
      </c>
      <c r="K214" s="131"/>
      <c r="L214" s="131"/>
      <c r="M214" s="131"/>
      <c r="N214" s="131"/>
      <c r="O214" s="132"/>
      <c r="P214" s="132"/>
    </row>
    <row r="215" spans="2:19" s="32" customFormat="1" ht="30" customHeight="1" thickBot="1" x14ac:dyDescent="0.4">
      <c r="B215" s="99" t="s">
        <v>162</v>
      </c>
      <c r="C215" s="110"/>
      <c r="D215" s="62"/>
      <c r="E215" s="88" t="s">
        <v>78</v>
      </c>
      <c r="F215" s="132">
        <v>381.4</v>
      </c>
      <c r="G215" s="132">
        <v>381.4</v>
      </c>
      <c r="H215" s="33">
        <f t="shared" si="14"/>
        <v>100</v>
      </c>
      <c r="K215" s="131"/>
      <c r="L215" s="131"/>
      <c r="M215" s="131"/>
      <c r="N215" s="131"/>
      <c r="O215" s="133"/>
      <c r="P215" s="133"/>
    </row>
    <row r="216" spans="2:19" s="32" customFormat="1" ht="30" customHeight="1" thickBot="1" x14ac:dyDescent="0.4">
      <c r="B216" s="99" t="s">
        <v>163</v>
      </c>
      <c r="C216" s="110"/>
      <c r="D216" s="62"/>
      <c r="E216" s="88" t="s">
        <v>79</v>
      </c>
      <c r="F216" s="132">
        <v>285.60000000000002</v>
      </c>
      <c r="G216" s="132">
        <v>1365.1</v>
      </c>
      <c r="H216" s="33">
        <f t="shared" si="14"/>
        <v>477.97619047619042</v>
      </c>
      <c r="K216" s="131"/>
      <c r="L216" s="131"/>
      <c r="M216" s="131"/>
      <c r="N216" s="131"/>
      <c r="O216" s="132"/>
      <c r="P216" s="132"/>
      <c r="Q216" s="47"/>
      <c r="R216" s="47"/>
      <c r="S216" s="47"/>
    </row>
    <row r="217" spans="2:19" s="32" customFormat="1" ht="30" customHeight="1" thickBot="1" x14ac:dyDescent="0.4">
      <c r="B217" s="99">
        <v>3225</v>
      </c>
      <c r="C217" s="110"/>
      <c r="D217" s="62"/>
      <c r="E217" s="88" t="s">
        <v>73</v>
      </c>
      <c r="F217" s="139">
        <v>2812.41</v>
      </c>
      <c r="G217" s="139">
        <v>2812.4100000000003</v>
      </c>
      <c r="H217" s="33">
        <f t="shared" si="14"/>
        <v>100.00000000000003</v>
      </c>
      <c r="K217" s="131"/>
      <c r="L217" s="131"/>
      <c r="M217" s="131"/>
      <c r="N217" s="131"/>
      <c r="O217" s="132"/>
      <c r="P217" s="132"/>
    </row>
    <row r="218" spans="2:19" s="32" customFormat="1" ht="30" customHeight="1" thickBot="1" x14ac:dyDescent="0.4">
      <c r="B218" s="99">
        <v>3237</v>
      </c>
      <c r="C218" s="110"/>
      <c r="D218" s="62"/>
      <c r="E218" s="88" t="s">
        <v>74</v>
      </c>
      <c r="F218" s="77"/>
      <c r="G218" s="78"/>
      <c r="H218" s="33" t="e">
        <f t="shared" si="14"/>
        <v>#DIV/0!</v>
      </c>
      <c r="K218" s="131"/>
      <c r="L218" s="131"/>
      <c r="M218" s="131"/>
      <c r="N218" s="131"/>
      <c r="O218" s="132"/>
      <c r="P218" s="132"/>
    </row>
    <row r="219" spans="2:19" s="32" customFormat="1" ht="30" customHeight="1" thickBot="1" x14ac:dyDescent="0.4">
      <c r="B219" s="99">
        <v>3238</v>
      </c>
      <c r="C219" s="110"/>
      <c r="D219" s="62"/>
      <c r="E219" s="88" t="s">
        <v>75</v>
      </c>
      <c r="F219" s="77"/>
      <c r="G219" s="78"/>
      <c r="H219" s="33" t="e">
        <f t="shared" si="14"/>
        <v>#DIV/0!</v>
      </c>
      <c r="K219" s="131"/>
      <c r="L219" s="131"/>
      <c r="M219" s="131"/>
      <c r="N219" s="131"/>
      <c r="O219" s="133"/>
      <c r="P219" s="132"/>
    </row>
    <row r="220" spans="2:19" s="32" customFormat="1" ht="30" customHeight="1" thickBot="1" x14ac:dyDescent="0.4">
      <c r="B220" s="99">
        <v>3239</v>
      </c>
      <c r="C220" s="110"/>
      <c r="D220" s="62"/>
      <c r="E220" s="88" t="s">
        <v>76</v>
      </c>
      <c r="F220" s="77"/>
      <c r="G220" s="78"/>
      <c r="H220" s="33" t="e">
        <f t="shared" si="14"/>
        <v>#DIV/0!</v>
      </c>
      <c r="K220" s="131"/>
      <c r="L220" s="131"/>
      <c r="M220" s="131"/>
      <c r="N220" s="131"/>
      <c r="O220" s="132"/>
      <c r="P220" s="132"/>
    </row>
    <row r="221" spans="2:19" s="32" customFormat="1" ht="27" customHeight="1" thickBot="1" x14ac:dyDescent="0.4">
      <c r="B221" s="99">
        <v>3292</v>
      </c>
      <c r="C221" s="110"/>
      <c r="D221" s="62"/>
      <c r="E221" s="88" t="s">
        <v>78</v>
      </c>
      <c r="F221" s="77"/>
      <c r="G221" s="78"/>
      <c r="H221" s="33" t="e">
        <f t="shared" si="14"/>
        <v>#DIV/0!</v>
      </c>
      <c r="K221" s="131"/>
      <c r="L221" s="131"/>
      <c r="M221" s="131"/>
      <c r="N221" s="131"/>
      <c r="O221" s="132"/>
      <c r="P221" s="132"/>
    </row>
    <row r="222" spans="2:19" s="32" customFormat="1" ht="30" customHeight="1" thickBot="1" x14ac:dyDescent="0.4">
      <c r="B222" s="99">
        <v>3293</v>
      </c>
      <c r="C222" s="110"/>
      <c r="D222" s="62"/>
      <c r="E222" s="87" t="s">
        <v>79</v>
      </c>
      <c r="F222" s="77"/>
      <c r="G222" s="78"/>
      <c r="H222" s="33" t="e">
        <f t="shared" si="14"/>
        <v>#DIV/0!</v>
      </c>
      <c r="K222" s="131"/>
      <c r="L222" s="131"/>
      <c r="M222" s="131"/>
      <c r="N222" s="131"/>
      <c r="O222" s="132"/>
      <c r="P222" s="132"/>
    </row>
    <row r="223" spans="2:19" s="32" customFormat="1" ht="30" customHeight="1" thickBot="1" x14ac:dyDescent="0.4">
      <c r="B223" s="99">
        <v>3295</v>
      </c>
      <c r="C223" s="110"/>
      <c r="D223" s="62"/>
      <c r="E223" s="88" t="s">
        <v>80</v>
      </c>
      <c r="F223" s="77"/>
      <c r="G223" s="78"/>
      <c r="H223" s="33" t="e">
        <f t="shared" si="14"/>
        <v>#DIV/0!</v>
      </c>
      <c r="K223" s="131"/>
      <c r="L223" s="131"/>
      <c r="M223" s="131"/>
      <c r="N223" s="131"/>
      <c r="O223" s="132"/>
      <c r="P223" s="132"/>
    </row>
    <row r="224" spans="2:19" s="32" customFormat="1" ht="30" customHeight="1" thickBot="1" x14ac:dyDescent="0.4">
      <c r="B224" s="99">
        <v>3299</v>
      </c>
      <c r="C224" s="110"/>
      <c r="D224" s="62"/>
      <c r="E224" s="88" t="s">
        <v>77</v>
      </c>
      <c r="F224" s="77"/>
      <c r="G224" s="78"/>
      <c r="H224" s="33" t="e">
        <f t="shared" si="14"/>
        <v>#DIV/0!</v>
      </c>
      <c r="K224" s="131"/>
      <c r="L224" s="131"/>
      <c r="M224" s="131"/>
      <c r="N224" s="131"/>
      <c r="O224" s="133"/>
      <c r="P224" s="133"/>
    </row>
    <row r="225" spans="2:19" s="32" customFormat="1" ht="30" customHeight="1" thickBot="1" x14ac:dyDescent="0.3">
      <c r="B225" s="111">
        <v>34</v>
      </c>
      <c r="C225" s="112"/>
      <c r="D225" s="63"/>
      <c r="E225" s="94" t="s">
        <v>81</v>
      </c>
      <c r="F225" s="82">
        <f>F226</f>
        <v>355.25</v>
      </c>
      <c r="G225" s="82">
        <f>G226</f>
        <v>404.91</v>
      </c>
      <c r="H225" s="33">
        <f t="shared" si="14"/>
        <v>113.97888810696692</v>
      </c>
    </row>
    <row r="226" spans="2:19" s="32" customFormat="1" ht="30" customHeight="1" thickBot="1" x14ac:dyDescent="0.4">
      <c r="B226" s="99" t="s">
        <v>164</v>
      </c>
      <c r="C226" s="110"/>
      <c r="D226" s="62"/>
      <c r="E226" s="88" t="s">
        <v>83</v>
      </c>
      <c r="F226" s="132">
        <v>355.25</v>
      </c>
      <c r="G226" s="132">
        <v>404.91</v>
      </c>
      <c r="H226" s="33">
        <f t="shared" si="14"/>
        <v>113.97888810696692</v>
      </c>
    </row>
    <row r="227" spans="2:19" s="32" customFormat="1" ht="30" customHeight="1" thickBot="1" x14ac:dyDescent="0.3">
      <c r="B227" s="107">
        <v>42</v>
      </c>
      <c r="C227" s="108"/>
      <c r="D227" s="63"/>
      <c r="E227" s="95" t="s">
        <v>84</v>
      </c>
      <c r="F227" s="82">
        <f>F228+F229+F230</f>
        <v>0</v>
      </c>
      <c r="G227" s="82">
        <f>G228+G229+G230</f>
        <v>0</v>
      </c>
      <c r="H227" s="33" t="e">
        <f t="shared" si="14"/>
        <v>#DIV/0!</v>
      </c>
    </row>
    <row r="228" spans="2:19" s="32" customFormat="1" ht="30" customHeight="1" thickBot="1" x14ac:dyDescent="0.3">
      <c r="B228" s="99">
        <v>4221</v>
      </c>
      <c r="C228" s="110"/>
      <c r="D228" s="62"/>
      <c r="E228" s="88" t="s">
        <v>86</v>
      </c>
      <c r="F228" s="77"/>
      <c r="G228" s="78"/>
      <c r="H228" s="33" t="e">
        <f t="shared" si="14"/>
        <v>#DIV/0!</v>
      </c>
      <c r="S228" s="47"/>
    </row>
    <row r="229" spans="2:19" s="32" customFormat="1" ht="30" customHeight="1" thickBot="1" x14ac:dyDescent="0.3">
      <c r="B229" s="99">
        <v>4222</v>
      </c>
      <c r="C229" s="110"/>
      <c r="D229" s="62"/>
      <c r="E229" s="87" t="s">
        <v>125</v>
      </c>
      <c r="F229" s="77"/>
      <c r="G229" s="78"/>
      <c r="H229" s="33" t="e">
        <f t="shared" si="14"/>
        <v>#DIV/0!</v>
      </c>
    </row>
    <row r="230" spans="2:19" s="32" customFormat="1" ht="30" customHeight="1" thickBot="1" x14ac:dyDescent="0.3">
      <c r="B230" s="99">
        <v>4262</v>
      </c>
      <c r="C230" s="110"/>
      <c r="D230" s="62"/>
      <c r="E230" s="88" t="s">
        <v>90</v>
      </c>
      <c r="F230" s="77"/>
      <c r="G230" s="78"/>
      <c r="H230" s="33" t="e">
        <f t="shared" si="14"/>
        <v>#DIV/0!</v>
      </c>
    </row>
    <row r="231" spans="2:19" s="47" customFormat="1" ht="30" customHeight="1" thickBot="1" x14ac:dyDescent="0.3">
      <c r="B231" s="105">
        <v>94</v>
      </c>
      <c r="C231" s="106"/>
      <c r="D231" s="65"/>
      <c r="E231" s="91" t="s">
        <v>123</v>
      </c>
      <c r="F231" s="81">
        <f>F232</f>
        <v>0</v>
      </c>
      <c r="G231" s="81">
        <f>G232</f>
        <v>0</v>
      </c>
      <c r="H231" s="46" t="e">
        <f t="shared" si="14"/>
        <v>#DIV/0!</v>
      </c>
      <c r="K231" s="32"/>
      <c r="L231" s="32"/>
      <c r="M231" s="32"/>
      <c r="N231" s="32"/>
      <c r="O231" s="32"/>
      <c r="P231" s="32"/>
      <c r="Q231" s="32"/>
      <c r="R231" s="32"/>
    </row>
    <row r="232" spans="2:19" s="32" customFormat="1" ht="30" customHeight="1" thickBot="1" x14ac:dyDescent="0.3">
      <c r="B232" s="107">
        <v>42</v>
      </c>
      <c r="C232" s="108"/>
      <c r="D232" s="63"/>
      <c r="E232" s="95" t="s">
        <v>84</v>
      </c>
      <c r="F232" s="82">
        <f>F233</f>
        <v>0</v>
      </c>
      <c r="G232" s="82">
        <f>G233</f>
        <v>0</v>
      </c>
      <c r="H232" s="33" t="e">
        <f>G232/F232*100</f>
        <v>#DIV/0!</v>
      </c>
    </row>
    <row r="233" spans="2:19" s="32" customFormat="1" ht="30" customHeight="1" thickBot="1" x14ac:dyDescent="0.3">
      <c r="B233" s="99">
        <v>4222</v>
      </c>
      <c r="C233" s="110"/>
      <c r="D233" s="62"/>
      <c r="E233" s="87" t="s">
        <v>125</v>
      </c>
      <c r="F233" s="77">
        <v>0</v>
      </c>
      <c r="G233" s="78">
        <v>0</v>
      </c>
      <c r="H233" s="33" t="e">
        <f>G233/F233*100</f>
        <v>#DIV/0!</v>
      </c>
      <c r="R233" s="32">
        <f>P110+P109</f>
        <v>211.91</v>
      </c>
    </row>
    <row r="234" spans="2:19" s="47" customFormat="1" ht="30" customHeight="1" thickBot="1" x14ac:dyDescent="0.3">
      <c r="B234" s="105">
        <v>52</v>
      </c>
      <c r="C234" s="106"/>
      <c r="D234" s="65"/>
      <c r="E234" s="91" t="s">
        <v>116</v>
      </c>
      <c r="F234" s="81">
        <f>F235+F241</f>
        <v>133468.02000000002</v>
      </c>
      <c r="G234" s="81">
        <f>G235+G241</f>
        <v>135556.47999999998</v>
      </c>
      <c r="H234" s="46">
        <f t="shared" ref="H234:H297" si="15">G234/F234*100</f>
        <v>101.5647643532885</v>
      </c>
      <c r="K234" s="32"/>
      <c r="L234" s="32"/>
      <c r="M234" s="32"/>
      <c r="N234" s="32"/>
      <c r="O234" s="32"/>
      <c r="P234" s="32"/>
      <c r="Q234" s="32"/>
      <c r="R234" s="32"/>
      <c r="S234" s="32"/>
    </row>
    <row r="235" spans="2:19" s="32" customFormat="1" ht="30" customHeight="1" thickBot="1" x14ac:dyDescent="0.3">
      <c r="B235" s="111">
        <v>31</v>
      </c>
      <c r="C235" s="112"/>
      <c r="D235" s="63"/>
      <c r="E235" s="94" t="s">
        <v>121</v>
      </c>
      <c r="F235" s="82">
        <f>SUM(F236:F238)</f>
        <v>114128.1</v>
      </c>
      <c r="G235" s="82">
        <f>SUM(G236:G238)</f>
        <v>116799.58999999998</v>
      </c>
      <c r="H235" s="33">
        <f t="shared" si="15"/>
        <v>102.34078198094944</v>
      </c>
      <c r="K235" s="47"/>
      <c r="L235" s="47"/>
      <c r="M235" s="47"/>
      <c r="N235" s="47"/>
      <c r="O235" s="47"/>
      <c r="P235" s="47"/>
      <c r="Q235" s="47"/>
    </row>
    <row r="236" spans="2:19" s="32" customFormat="1" ht="30" customHeight="1" thickBot="1" x14ac:dyDescent="0.4">
      <c r="B236" s="99" t="s">
        <v>176</v>
      </c>
      <c r="C236" s="110"/>
      <c r="D236" s="62"/>
      <c r="E236" s="87" t="s">
        <v>20</v>
      </c>
      <c r="F236" s="132">
        <v>98181.74</v>
      </c>
      <c r="G236" s="32">
        <v>99604.609999999986</v>
      </c>
      <c r="H236" s="33">
        <f t="shared" si="15"/>
        <v>101.44922059845342</v>
      </c>
    </row>
    <row r="237" spans="2:19" s="32" customFormat="1" ht="30" customHeight="1" thickBot="1" x14ac:dyDescent="0.4">
      <c r="B237" s="99" t="s">
        <v>141</v>
      </c>
      <c r="C237" s="110"/>
      <c r="D237" s="62"/>
      <c r="E237" s="87" t="s">
        <v>57</v>
      </c>
      <c r="F237" s="132">
        <v>5292</v>
      </c>
      <c r="G237" s="132">
        <v>6496</v>
      </c>
      <c r="H237" s="33">
        <f t="shared" si="15"/>
        <v>122.75132275132275</v>
      </c>
      <c r="K237" s="131" t="s">
        <v>224</v>
      </c>
      <c r="L237" s="131" t="s">
        <v>225</v>
      </c>
      <c r="M237" s="131" t="s">
        <v>217</v>
      </c>
      <c r="N237" s="131" t="s">
        <v>145</v>
      </c>
      <c r="O237" s="133"/>
      <c r="P237" s="133"/>
    </row>
    <row r="238" spans="2:19" s="32" customFormat="1" ht="30" customHeight="1" thickBot="1" x14ac:dyDescent="0.4">
      <c r="B238" s="99" t="s">
        <v>142</v>
      </c>
      <c r="C238" s="110"/>
      <c r="D238" s="62"/>
      <c r="E238" s="96" t="s">
        <v>59</v>
      </c>
      <c r="F238" s="132">
        <v>10654.36</v>
      </c>
      <c r="G238" s="132">
        <v>10698.98</v>
      </c>
      <c r="H238" s="33">
        <f t="shared" si="15"/>
        <v>100.41879568552217</v>
      </c>
      <c r="K238" s="131" t="s">
        <v>224</v>
      </c>
      <c r="L238" s="131" t="s">
        <v>225</v>
      </c>
      <c r="M238" s="131" t="s">
        <v>217</v>
      </c>
      <c r="N238" s="131" t="s">
        <v>147</v>
      </c>
      <c r="O238" s="132">
        <v>390.8</v>
      </c>
      <c r="P238" s="132">
        <v>390.8</v>
      </c>
      <c r="Q238" s="32">
        <f>O238+O239</f>
        <v>551.20000000000005</v>
      </c>
      <c r="R238" s="32">
        <f>P238+P239</f>
        <v>551.20000000000005</v>
      </c>
    </row>
    <row r="239" spans="2:19" s="32" customFormat="1" ht="30" customHeight="1" thickBot="1" x14ac:dyDescent="0.4">
      <c r="B239" s="99"/>
      <c r="C239" s="110"/>
      <c r="D239" s="62"/>
      <c r="E239" s="87"/>
      <c r="F239" s="77"/>
      <c r="G239" s="78"/>
      <c r="H239" s="33" t="e">
        <f t="shared" si="15"/>
        <v>#DIV/0!</v>
      </c>
      <c r="K239" s="131" t="s">
        <v>224</v>
      </c>
      <c r="L239" s="131" t="s">
        <v>225</v>
      </c>
      <c r="M239" s="131" t="s">
        <v>218</v>
      </c>
      <c r="N239" s="131" t="s">
        <v>147</v>
      </c>
      <c r="O239" s="132">
        <v>160.4</v>
      </c>
      <c r="P239" s="132">
        <v>160.4</v>
      </c>
    </row>
    <row r="240" spans="2:19" s="32" customFormat="1" ht="30" customHeight="1" thickBot="1" x14ac:dyDescent="0.4">
      <c r="B240" s="99"/>
      <c r="C240" s="110"/>
      <c r="D240" s="62"/>
      <c r="E240" s="88"/>
      <c r="F240" s="77"/>
      <c r="G240" s="78"/>
      <c r="H240" s="33" t="e">
        <f t="shared" si="15"/>
        <v>#DIV/0!</v>
      </c>
      <c r="K240" s="131" t="s">
        <v>224</v>
      </c>
      <c r="L240" s="131" t="s">
        <v>225</v>
      </c>
      <c r="M240" s="131" t="s">
        <v>218</v>
      </c>
      <c r="N240" s="131" t="s">
        <v>150</v>
      </c>
      <c r="O240" s="132">
        <v>40</v>
      </c>
      <c r="P240" s="132">
        <v>40</v>
      </c>
      <c r="S240" s="47"/>
    </row>
    <row r="241" spans="2:19" s="32" customFormat="1" ht="30" customHeight="1" thickBot="1" x14ac:dyDescent="0.4">
      <c r="B241" s="111">
        <v>32</v>
      </c>
      <c r="C241" s="112">
        <v>32</v>
      </c>
      <c r="D241" s="63">
        <v>32</v>
      </c>
      <c r="E241" s="94" t="s">
        <v>229</v>
      </c>
      <c r="F241" s="82">
        <f>SUM(F242:F244)</f>
        <v>19339.919999999998</v>
      </c>
      <c r="G241" s="82">
        <f>SUM(G242:G244)</f>
        <v>18756.89</v>
      </c>
      <c r="H241" s="33">
        <f t="shared" si="15"/>
        <v>96.985354644693473</v>
      </c>
      <c r="K241" s="131" t="s">
        <v>224</v>
      </c>
      <c r="L241" s="131" t="s">
        <v>225</v>
      </c>
      <c r="M241" s="131" t="s">
        <v>218</v>
      </c>
      <c r="N241" s="131" t="s">
        <v>157</v>
      </c>
      <c r="O241" s="132">
        <v>160</v>
      </c>
      <c r="P241" s="132">
        <v>160</v>
      </c>
    </row>
    <row r="242" spans="2:19" s="32" customFormat="1" ht="30" customHeight="1" thickBot="1" x14ac:dyDescent="0.4">
      <c r="B242" s="113">
        <v>3212</v>
      </c>
      <c r="C242" s="114"/>
      <c r="D242" s="62"/>
      <c r="E242" s="88" t="s">
        <v>60</v>
      </c>
      <c r="F242" s="132">
        <v>7877.04</v>
      </c>
      <c r="G242" s="132">
        <v>7842.42</v>
      </c>
      <c r="H242" s="33">
        <f t="shared" si="15"/>
        <v>99.560494805155244</v>
      </c>
    </row>
    <row r="243" spans="2:19" s="32" customFormat="1" ht="30" customHeight="1" thickBot="1" x14ac:dyDescent="0.4">
      <c r="B243" s="99">
        <v>3213</v>
      </c>
      <c r="C243" s="110"/>
      <c r="D243" s="62"/>
      <c r="E243" s="87" t="s">
        <v>61</v>
      </c>
      <c r="F243" s="132">
        <v>5157.6200000000008</v>
      </c>
      <c r="G243" s="132">
        <v>5109.2100000000009</v>
      </c>
      <c r="H243" s="33">
        <f t="shared" si="15"/>
        <v>99.061388780096252</v>
      </c>
    </row>
    <row r="244" spans="2:19" s="32" customFormat="1" ht="30" customHeight="1" thickBot="1" x14ac:dyDescent="0.4">
      <c r="B244" s="99">
        <v>3237</v>
      </c>
      <c r="C244" s="110"/>
      <c r="D244" s="62"/>
      <c r="E244" s="88" t="s">
        <v>76</v>
      </c>
      <c r="F244" s="132">
        <v>6305.26</v>
      </c>
      <c r="G244" s="132">
        <v>5805.26</v>
      </c>
      <c r="H244" s="33">
        <f t="shared" si="15"/>
        <v>92.070112889872902</v>
      </c>
    </row>
    <row r="245" spans="2:19" s="32" customFormat="1" ht="30" customHeight="1" thickBot="1" x14ac:dyDescent="0.3">
      <c r="B245" s="103"/>
      <c r="C245" s="104"/>
      <c r="D245" s="64"/>
      <c r="E245" s="90" t="s">
        <v>131</v>
      </c>
      <c r="F245" s="80">
        <f>F246+F280+F283+F295+F298</f>
        <v>751.2</v>
      </c>
      <c r="G245" s="80">
        <f>G246+G280+G283+G295+G298</f>
        <v>751.2</v>
      </c>
      <c r="H245" s="52">
        <f t="shared" si="15"/>
        <v>100</v>
      </c>
    </row>
    <row r="246" spans="2:19" s="47" customFormat="1" ht="30" customHeight="1" thickBot="1" x14ac:dyDescent="0.3">
      <c r="B246" s="105">
        <v>11</v>
      </c>
      <c r="C246" s="106"/>
      <c r="D246" s="65"/>
      <c r="E246" s="91" t="s">
        <v>113</v>
      </c>
      <c r="F246" s="81">
        <f>F247+F251+F273+F275</f>
        <v>0</v>
      </c>
      <c r="G246" s="81">
        <f>G247+G251+G273+G275</f>
        <v>0</v>
      </c>
      <c r="H246" s="46" t="e">
        <f t="shared" si="15"/>
        <v>#DIV/0!</v>
      </c>
      <c r="R246" s="32"/>
      <c r="S246" s="32"/>
    </row>
    <row r="247" spans="2:19" s="32" customFormat="1" ht="30" customHeight="1" thickBot="1" x14ac:dyDescent="0.3">
      <c r="B247" s="107">
        <v>31</v>
      </c>
      <c r="C247" s="108"/>
      <c r="D247" s="63"/>
      <c r="E247" s="92" t="s">
        <v>121</v>
      </c>
      <c r="F247" s="82">
        <f>F248+F249+F250</f>
        <v>0</v>
      </c>
      <c r="G247" s="82">
        <f>G248+G249+G250</f>
        <v>0</v>
      </c>
      <c r="H247" s="33" t="e">
        <f t="shared" si="15"/>
        <v>#DIV/0!</v>
      </c>
    </row>
    <row r="248" spans="2:19" s="32" customFormat="1" ht="30" customHeight="1" thickBot="1" x14ac:dyDescent="0.3">
      <c r="B248" s="99">
        <v>3111</v>
      </c>
      <c r="C248" s="110"/>
      <c r="D248" s="62"/>
      <c r="E248" s="87" t="s">
        <v>20</v>
      </c>
      <c r="F248" s="77"/>
      <c r="G248" s="78"/>
      <c r="H248" s="33" t="e">
        <f t="shared" si="15"/>
        <v>#DIV/0!</v>
      </c>
    </row>
    <row r="249" spans="2:19" s="32" customFormat="1" ht="30" customHeight="1" thickBot="1" x14ac:dyDescent="0.3">
      <c r="B249" s="99">
        <v>3121</v>
      </c>
      <c r="C249" s="110"/>
      <c r="D249" s="62"/>
      <c r="E249" s="87" t="s">
        <v>57</v>
      </c>
      <c r="F249" s="77"/>
      <c r="G249" s="78"/>
      <c r="H249" s="33" t="e">
        <f t="shared" si="15"/>
        <v>#DIV/0!</v>
      </c>
    </row>
    <row r="250" spans="2:19" s="32" customFormat="1" ht="30" customHeight="1" thickBot="1" x14ac:dyDescent="0.3">
      <c r="B250" s="99">
        <v>3132</v>
      </c>
      <c r="C250" s="110"/>
      <c r="D250" s="62"/>
      <c r="E250" s="96" t="s">
        <v>59</v>
      </c>
      <c r="F250" s="77"/>
      <c r="G250" s="78"/>
      <c r="H250" s="33" t="e">
        <f t="shared" si="15"/>
        <v>#DIV/0!</v>
      </c>
      <c r="R250" s="47"/>
    </row>
    <row r="251" spans="2:19" s="32" customFormat="1" ht="30" customHeight="1" thickBot="1" x14ac:dyDescent="0.3">
      <c r="B251" s="111">
        <v>32</v>
      </c>
      <c r="C251" s="112"/>
      <c r="D251" s="63"/>
      <c r="E251" s="94" t="s">
        <v>12</v>
      </c>
      <c r="F251" s="82">
        <f>F252+F253+F254+F255+F256+F257+F258+F259+F260+F261+F262+F263+F264+F265+F266+F268+F267+F269+F270+F271+F272</f>
        <v>0</v>
      </c>
      <c r="G251" s="82">
        <f>G252+G253+G254+G255+G256+G257+G258+G259+G260+G261+G262+G263+G264+G265+G266+G268+G267+G269+G270+G271+G272</f>
        <v>0</v>
      </c>
      <c r="H251" s="33" t="e">
        <f t="shared" si="15"/>
        <v>#DIV/0!</v>
      </c>
    </row>
    <row r="252" spans="2:19" s="32" customFormat="1" ht="30" customHeight="1" thickBot="1" x14ac:dyDescent="0.3">
      <c r="B252" s="113">
        <v>3211</v>
      </c>
      <c r="C252" s="114"/>
      <c r="D252" s="62"/>
      <c r="E252" s="87" t="s">
        <v>22</v>
      </c>
      <c r="F252" s="77"/>
      <c r="G252" s="78"/>
      <c r="H252" s="33" t="e">
        <f t="shared" si="15"/>
        <v>#DIV/0!</v>
      </c>
    </row>
    <row r="253" spans="2:19" s="32" customFormat="1" ht="30" customHeight="1" thickBot="1" x14ac:dyDescent="0.3">
      <c r="B253" s="113">
        <v>3212</v>
      </c>
      <c r="C253" s="114"/>
      <c r="D253" s="62"/>
      <c r="E253" s="88" t="s">
        <v>60</v>
      </c>
      <c r="F253" s="77"/>
      <c r="G253" s="78"/>
      <c r="H253" s="33" t="e">
        <f t="shared" si="15"/>
        <v>#DIV/0!</v>
      </c>
      <c r="R253" s="47"/>
    </row>
    <row r="254" spans="2:19" s="32" customFormat="1" ht="30" customHeight="1" thickBot="1" x14ac:dyDescent="0.3">
      <c r="B254" s="99">
        <v>3213</v>
      </c>
      <c r="C254" s="110"/>
      <c r="D254" s="62"/>
      <c r="E254" s="87" t="s">
        <v>61</v>
      </c>
      <c r="F254" s="77"/>
      <c r="G254" s="78"/>
      <c r="H254" s="33" t="e">
        <f t="shared" si="15"/>
        <v>#DIV/0!</v>
      </c>
    </row>
    <row r="255" spans="2:19" s="32" customFormat="1" ht="30" customHeight="1" thickBot="1" x14ac:dyDescent="0.3">
      <c r="B255" s="99">
        <v>3214</v>
      </c>
      <c r="C255" s="110"/>
      <c r="D255" s="62"/>
      <c r="E255" s="87" t="s">
        <v>62</v>
      </c>
      <c r="F255" s="77"/>
      <c r="G255" s="78"/>
      <c r="H255" s="33" t="e">
        <f t="shared" si="15"/>
        <v>#DIV/0!</v>
      </c>
    </row>
    <row r="256" spans="2:19" s="32" customFormat="1" ht="30" customHeight="1" thickBot="1" x14ac:dyDescent="0.3">
      <c r="B256" s="99">
        <v>3221</v>
      </c>
      <c r="C256" s="110"/>
      <c r="D256" s="62"/>
      <c r="E256" s="88" t="s">
        <v>64</v>
      </c>
      <c r="F256" s="77">
        <v>0</v>
      </c>
      <c r="G256" s="78">
        <v>0</v>
      </c>
      <c r="H256" s="33" t="e">
        <f t="shared" si="15"/>
        <v>#DIV/0!</v>
      </c>
    </row>
    <row r="257" spans="2:18" s="32" customFormat="1" ht="30" customHeight="1" thickBot="1" x14ac:dyDescent="0.3">
      <c r="B257" s="99">
        <v>3222</v>
      </c>
      <c r="C257" s="110"/>
      <c r="D257" s="62"/>
      <c r="E257" s="88" t="s">
        <v>65</v>
      </c>
      <c r="F257" s="77"/>
      <c r="G257" s="78"/>
      <c r="H257" s="33" t="e">
        <f t="shared" si="15"/>
        <v>#DIV/0!</v>
      </c>
    </row>
    <row r="258" spans="2:18" s="32" customFormat="1" ht="30" customHeight="1" thickBot="1" x14ac:dyDescent="0.3">
      <c r="B258" s="99">
        <v>3223</v>
      </c>
      <c r="C258" s="110"/>
      <c r="D258" s="62"/>
      <c r="E258" s="88" t="s">
        <v>66</v>
      </c>
      <c r="F258" s="77"/>
      <c r="G258" s="78"/>
      <c r="H258" s="33" t="e">
        <f t="shared" si="15"/>
        <v>#DIV/0!</v>
      </c>
    </row>
    <row r="259" spans="2:18" s="32" customFormat="1" ht="30" customHeight="1" thickBot="1" x14ac:dyDescent="0.3">
      <c r="B259" s="99">
        <v>3224</v>
      </c>
      <c r="C259" s="110"/>
      <c r="D259" s="62"/>
      <c r="E259" s="88" t="s">
        <v>67</v>
      </c>
      <c r="F259" s="77"/>
      <c r="G259" s="78"/>
      <c r="H259" s="33" t="e">
        <f t="shared" si="15"/>
        <v>#DIV/0!</v>
      </c>
    </row>
    <row r="260" spans="2:18" s="32" customFormat="1" ht="30" customHeight="1" thickBot="1" x14ac:dyDescent="0.4">
      <c r="B260" s="99">
        <v>3225</v>
      </c>
      <c r="C260" s="110"/>
      <c r="D260" s="62"/>
      <c r="E260" s="88" t="s">
        <v>68</v>
      </c>
      <c r="F260" s="132">
        <v>0</v>
      </c>
      <c r="G260" s="132">
        <v>0</v>
      </c>
      <c r="H260" s="33" t="e">
        <f t="shared" si="15"/>
        <v>#DIV/0!</v>
      </c>
    </row>
    <row r="261" spans="2:18" s="32" customFormat="1" ht="27" customHeight="1" thickBot="1" x14ac:dyDescent="0.3">
      <c r="B261" s="99">
        <v>3236</v>
      </c>
      <c r="C261" s="110"/>
      <c r="D261" s="62"/>
      <c r="E261" s="88" t="s">
        <v>73</v>
      </c>
      <c r="F261" s="77"/>
      <c r="G261" s="78"/>
      <c r="H261" s="33" t="e">
        <f t="shared" si="15"/>
        <v>#DIV/0!</v>
      </c>
    </row>
    <row r="262" spans="2:18" s="32" customFormat="1" ht="30" customHeight="1" thickBot="1" x14ac:dyDescent="0.3">
      <c r="B262" s="99">
        <v>3231</v>
      </c>
      <c r="C262" s="110"/>
      <c r="D262" s="62"/>
      <c r="E262" s="87" t="s">
        <v>70</v>
      </c>
      <c r="F262" s="77"/>
      <c r="G262" s="78"/>
      <c r="H262" s="33" t="e">
        <f t="shared" si="15"/>
        <v>#DIV/0!</v>
      </c>
    </row>
    <row r="263" spans="2:18" s="32" customFormat="1" ht="30" customHeight="1" thickBot="1" x14ac:dyDescent="0.3">
      <c r="B263" s="99">
        <v>3232</v>
      </c>
      <c r="C263" s="110"/>
      <c r="D263" s="62"/>
      <c r="E263" s="88" t="s">
        <v>71</v>
      </c>
      <c r="F263" s="77"/>
      <c r="G263" s="78"/>
      <c r="H263" s="33" t="e">
        <f t="shared" si="15"/>
        <v>#DIV/0!</v>
      </c>
    </row>
    <row r="264" spans="2:18" s="32" customFormat="1" ht="30" customHeight="1" thickBot="1" x14ac:dyDescent="0.3">
      <c r="B264" s="99">
        <v>3234</v>
      </c>
      <c r="C264" s="110"/>
      <c r="D264" s="62"/>
      <c r="E264" s="88" t="s">
        <v>72</v>
      </c>
      <c r="F264" s="77"/>
      <c r="G264" s="78"/>
      <c r="H264" s="33" t="e">
        <f t="shared" si="15"/>
        <v>#DIV/0!</v>
      </c>
    </row>
    <row r="265" spans="2:18" s="32" customFormat="1" ht="30" customHeight="1" thickBot="1" x14ac:dyDescent="0.4">
      <c r="B265" s="99">
        <v>3236</v>
      </c>
      <c r="C265" s="110"/>
      <c r="D265" s="62"/>
      <c r="E265" s="88" t="s">
        <v>73</v>
      </c>
      <c r="F265" s="132">
        <v>0</v>
      </c>
      <c r="G265" s="132">
        <v>0</v>
      </c>
      <c r="H265" s="33" t="e">
        <f t="shared" si="15"/>
        <v>#DIV/0!</v>
      </c>
      <c r="K265" s="47"/>
      <c r="L265" s="47"/>
      <c r="M265" s="47"/>
      <c r="N265" s="47"/>
      <c r="O265" s="47"/>
      <c r="P265" s="47"/>
      <c r="Q265" s="47"/>
      <c r="R265" s="47"/>
    </row>
    <row r="266" spans="2:18" s="32" customFormat="1" ht="30" customHeight="1" thickBot="1" x14ac:dyDescent="0.3">
      <c r="B266" s="99">
        <v>3237</v>
      </c>
      <c r="C266" s="110"/>
      <c r="D266" s="62"/>
      <c r="E266" s="88" t="s">
        <v>74</v>
      </c>
      <c r="F266" s="77"/>
      <c r="G266" s="78"/>
      <c r="H266" s="33" t="e">
        <f t="shared" si="15"/>
        <v>#DIV/0!</v>
      </c>
    </row>
    <row r="267" spans="2:18" s="32" customFormat="1" ht="30" customHeight="1" thickBot="1" x14ac:dyDescent="0.3">
      <c r="B267" s="99">
        <v>3238</v>
      </c>
      <c r="C267" s="110"/>
      <c r="D267" s="62"/>
      <c r="E267" s="88" t="s">
        <v>75</v>
      </c>
      <c r="F267" s="77"/>
      <c r="G267" s="78"/>
      <c r="H267" s="33" t="e">
        <f t="shared" si="15"/>
        <v>#DIV/0!</v>
      </c>
    </row>
    <row r="268" spans="2:18" s="32" customFormat="1" ht="30" customHeight="1" thickBot="1" x14ac:dyDescent="0.3">
      <c r="B268" s="99">
        <v>3239</v>
      </c>
      <c r="C268" s="110"/>
      <c r="D268" s="62"/>
      <c r="E268" s="88" t="s">
        <v>76</v>
      </c>
      <c r="F268" s="77"/>
      <c r="G268" s="78"/>
      <c r="H268" s="33" t="e">
        <f t="shared" si="15"/>
        <v>#DIV/0!</v>
      </c>
      <c r="K268" s="47"/>
      <c r="L268" s="47"/>
      <c r="M268" s="47"/>
      <c r="N268" s="47"/>
      <c r="O268" s="47"/>
      <c r="P268" s="47"/>
      <c r="Q268" s="47"/>
      <c r="R268" s="47"/>
    </row>
    <row r="269" spans="2:18" s="32" customFormat="1" ht="27" customHeight="1" thickBot="1" x14ac:dyDescent="0.3">
      <c r="B269" s="99">
        <v>3292</v>
      </c>
      <c r="C269" s="110"/>
      <c r="D269" s="62"/>
      <c r="E269" s="88" t="s">
        <v>78</v>
      </c>
      <c r="F269" s="77"/>
      <c r="G269" s="78"/>
      <c r="H269" s="33" t="e">
        <f t="shared" si="15"/>
        <v>#DIV/0!</v>
      </c>
    </row>
    <row r="270" spans="2:18" s="32" customFormat="1" ht="30" customHeight="1" thickBot="1" x14ac:dyDescent="0.3">
      <c r="B270" s="99">
        <v>3293</v>
      </c>
      <c r="C270" s="110"/>
      <c r="D270" s="62"/>
      <c r="E270" s="87" t="s">
        <v>79</v>
      </c>
      <c r="F270" s="77"/>
      <c r="G270" s="78"/>
      <c r="H270" s="33" t="e">
        <f t="shared" si="15"/>
        <v>#DIV/0!</v>
      </c>
    </row>
    <row r="271" spans="2:18" s="32" customFormat="1" ht="30" customHeight="1" thickBot="1" x14ac:dyDescent="0.3">
      <c r="B271" s="99">
        <v>3295</v>
      </c>
      <c r="C271" s="110"/>
      <c r="D271" s="62"/>
      <c r="E271" s="88" t="s">
        <v>80</v>
      </c>
      <c r="F271" s="77"/>
      <c r="G271" s="78"/>
      <c r="H271" s="33" t="e">
        <f t="shared" si="15"/>
        <v>#DIV/0!</v>
      </c>
    </row>
    <row r="272" spans="2:18" s="32" customFormat="1" ht="30" customHeight="1" thickBot="1" x14ac:dyDescent="0.3">
      <c r="B272" s="99">
        <v>3299</v>
      </c>
      <c r="C272" s="110"/>
      <c r="D272" s="62"/>
      <c r="E272" s="88" t="s">
        <v>77</v>
      </c>
      <c r="F272" s="77"/>
      <c r="G272" s="78"/>
      <c r="H272" s="33" t="e">
        <f t="shared" si="15"/>
        <v>#DIV/0!</v>
      </c>
    </row>
    <row r="273" spans="2:18" s="32" customFormat="1" ht="30" customHeight="1" thickBot="1" x14ac:dyDescent="0.3">
      <c r="B273" s="111">
        <v>34</v>
      </c>
      <c r="C273" s="112"/>
      <c r="D273" s="63"/>
      <c r="E273" s="94" t="s">
        <v>81</v>
      </c>
      <c r="F273" s="82">
        <f>F274</f>
        <v>0</v>
      </c>
      <c r="G273" s="82">
        <f>G274</f>
        <v>0</v>
      </c>
      <c r="H273" s="33" t="e">
        <f t="shared" si="15"/>
        <v>#DIV/0!</v>
      </c>
    </row>
    <row r="274" spans="2:18" s="32" customFormat="1" ht="30" customHeight="1" thickBot="1" x14ac:dyDescent="0.3">
      <c r="B274" s="99">
        <v>3431</v>
      </c>
      <c r="C274" s="110"/>
      <c r="D274" s="62"/>
      <c r="E274" s="88" t="s">
        <v>83</v>
      </c>
      <c r="F274" s="77"/>
      <c r="G274" s="78"/>
      <c r="H274" s="33" t="e">
        <f t="shared" si="15"/>
        <v>#DIV/0!</v>
      </c>
    </row>
    <row r="275" spans="2:18" s="32" customFormat="1" ht="30" customHeight="1" thickBot="1" x14ac:dyDescent="0.3">
      <c r="B275" s="111">
        <v>42</v>
      </c>
      <c r="C275" s="112"/>
      <c r="D275" s="63"/>
      <c r="E275" s="94" t="s">
        <v>84</v>
      </c>
      <c r="F275" s="82">
        <f>F276+F277+F278+F279</f>
        <v>0</v>
      </c>
      <c r="G275" s="82">
        <f>G276+G277+G278+G279</f>
        <v>0</v>
      </c>
      <c r="H275" s="33" t="e">
        <f t="shared" si="15"/>
        <v>#DIV/0!</v>
      </c>
    </row>
    <row r="276" spans="2:18" s="32" customFormat="1" ht="30" customHeight="1" thickBot="1" x14ac:dyDescent="0.3">
      <c r="B276" s="99">
        <v>4221</v>
      </c>
      <c r="C276" s="110"/>
      <c r="D276" s="62"/>
      <c r="E276" s="88" t="s">
        <v>86</v>
      </c>
      <c r="F276" s="77"/>
      <c r="G276" s="78"/>
      <c r="H276" s="33" t="e">
        <f t="shared" si="15"/>
        <v>#DIV/0!</v>
      </c>
    </row>
    <row r="277" spans="2:18" s="32" customFormat="1" ht="30" customHeight="1" thickBot="1" x14ac:dyDescent="0.3">
      <c r="B277" s="99">
        <v>4222</v>
      </c>
      <c r="C277" s="110"/>
      <c r="D277" s="62"/>
      <c r="E277" s="88" t="s">
        <v>87</v>
      </c>
      <c r="F277" s="77"/>
      <c r="G277" s="78"/>
      <c r="H277" s="33" t="e">
        <f t="shared" si="15"/>
        <v>#DIV/0!</v>
      </c>
      <c r="K277" s="47"/>
      <c r="L277" s="47"/>
      <c r="M277" s="47"/>
      <c r="N277" s="47"/>
      <c r="O277" s="47"/>
      <c r="P277" s="47"/>
      <c r="Q277" s="47"/>
      <c r="R277" s="47"/>
    </row>
    <row r="278" spans="2:18" s="32" customFormat="1" ht="30" customHeight="1" thickBot="1" x14ac:dyDescent="0.3">
      <c r="B278" s="99">
        <v>4223</v>
      </c>
      <c r="C278" s="110"/>
      <c r="D278" s="62"/>
      <c r="E278" s="88" t="s">
        <v>88</v>
      </c>
      <c r="F278" s="77"/>
      <c r="G278" s="78"/>
      <c r="H278" s="33" t="e">
        <f t="shared" si="15"/>
        <v>#DIV/0!</v>
      </c>
    </row>
    <row r="279" spans="2:18" s="32" customFormat="1" ht="30" customHeight="1" thickBot="1" x14ac:dyDescent="0.3">
      <c r="B279" s="99">
        <v>4262</v>
      </c>
      <c r="C279" s="110"/>
      <c r="D279" s="62"/>
      <c r="E279" s="88" t="s">
        <v>90</v>
      </c>
      <c r="F279" s="77"/>
      <c r="G279" s="78"/>
      <c r="H279" s="33" t="e">
        <f t="shared" si="15"/>
        <v>#DIV/0!</v>
      </c>
    </row>
    <row r="280" spans="2:18" s="47" customFormat="1" ht="30" customHeight="1" thickBot="1" x14ac:dyDescent="0.3">
      <c r="B280" s="105">
        <v>93</v>
      </c>
      <c r="C280" s="106"/>
      <c r="D280" s="65"/>
      <c r="E280" s="91" t="s">
        <v>122</v>
      </c>
      <c r="F280" s="81">
        <f>F281</f>
        <v>0</v>
      </c>
      <c r="G280" s="81">
        <f>G281</f>
        <v>0</v>
      </c>
      <c r="H280" s="46" t="e">
        <f t="shared" si="15"/>
        <v>#DIV/0!</v>
      </c>
      <c r="K280" s="32"/>
      <c r="L280" s="32"/>
      <c r="M280" s="32"/>
      <c r="N280" s="32"/>
      <c r="O280" s="32"/>
      <c r="P280" s="32"/>
      <c r="Q280" s="32"/>
      <c r="R280" s="32"/>
    </row>
    <row r="281" spans="2:18" s="32" customFormat="1" ht="30" customHeight="1" thickBot="1" x14ac:dyDescent="0.3">
      <c r="B281" s="107">
        <v>42</v>
      </c>
      <c r="C281" s="108"/>
      <c r="D281" s="63"/>
      <c r="E281" s="95" t="s">
        <v>84</v>
      </c>
      <c r="F281" s="82">
        <f>F282</f>
        <v>0</v>
      </c>
      <c r="G281" s="82">
        <f>G282</f>
        <v>0</v>
      </c>
      <c r="H281" s="33" t="e">
        <f t="shared" si="15"/>
        <v>#DIV/0!</v>
      </c>
    </row>
    <row r="282" spans="2:18" s="32" customFormat="1" ht="30" customHeight="1" thickBot="1" x14ac:dyDescent="0.4">
      <c r="B282" s="99">
        <v>4221</v>
      </c>
      <c r="C282" s="110"/>
      <c r="D282" s="62"/>
      <c r="E282" s="87" t="s">
        <v>86</v>
      </c>
      <c r="F282" s="77"/>
      <c r="G282" s="78"/>
      <c r="H282" s="33" t="e">
        <f t="shared" si="15"/>
        <v>#DIV/0!</v>
      </c>
      <c r="K282" s="131" t="s">
        <v>224</v>
      </c>
      <c r="L282" s="131" t="s">
        <v>225</v>
      </c>
      <c r="M282" s="131" t="s">
        <v>217</v>
      </c>
      <c r="N282" s="131" t="s">
        <v>145</v>
      </c>
      <c r="O282" s="133"/>
      <c r="P282" s="133"/>
    </row>
    <row r="283" spans="2:18" s="47" customFormat="1" ht="30" customHeight="1" thickBot="1" x14ac:dyDescent="0.4">
      <c r="B283" s="105">
        <v>41</v>
      </c>
      <c r="C283" s="106"/>
      <c r="D283" s="65"/>
      <c r="E283" s="91" t="s">
        <v>115</v>
      </c>
      <c r="F283" s="81">
        <f>F284</f>
        <v>751.2</v>
      </c>
      <c r="G283" s="81">
        <f>G284</f>
        <v>751.2</v>
      </c>
      <c r="H283" s="46">
        <f t="shared" si="15"/>
        <v>100</v>
      </c>
      <c r="K283" s="131" t="s">
        <v>224</v>
      </c>
      <c r="L283" s="131" t="s">
        <v>225</v>
      </c>
      <c r="M283" s="131" t="s">
        <v>217</v>
      </c>
      <c r="N283" s="131" t="s">
        <v>147</v>
      </c>
      <c r="O283" s="132">
        <v>390.8</v>
      </c>
      <c r="P283" s="132">
        <v>390.8</v>
      </c>
      <c r="Q283" s="32">
        <f>O283+O284</f>
        <v>551.20000000000005</v>
      </c>
      <c r="R283" s="32">
        <f>P283+P284</f>
        <v>551.20000000000005</v>
      </c>
    </row>
    <row r="284" spans="2:18" s="32" customFormat="1" ht="30" customHeight="1" thickBot="1" x14ac:dyDescent="0.4">
      <c r="B284" s="111">
        <v>32</v>
      </c>
      <c r="C284" s="112"/>
      <c r="D284" s="63"/>
      <c r="E284" s="94" t="s">
        <v>12</v>
      </c>
      <c r="F284" s="82">
        <f>F285+F286+F287+F288+F289+F290+F291+F292+F293+F294</f>
        <v>751.2</v>
      </c>
      <c r="G284" s="82">
        <f>G285+G286+G287+G288+G289+G290+G291+G292+G293+G294</f>
        <v>751.2</v>
      </c>
      <c r="H284" s="33">
        <f t="shared" si="15"/>
        <v>100</v>
      </c>
      <c r="K284" s="131" t="s">
        <v>224</v>
      </c>
      <c r="L284" s="131" t="s">
        <v>225</v>
      </c>
      <c r="M284" s="131" t="s">
        <v>218</v>
      </c>
      <c r="N284" s="131" t="s">
        <v>147</v>
      </c>
      <c r="O284" s="132">
        <v>160.4</v>
      </c>
      <c r="P284" s="132">
        <v>160.4</v>
      </c>
    </row>
    <row r="285" spans="2:18" s="32" customFormat="1" ht="30" customHeight="1" thickBot="1" x14ac:dyDescent="0.4">
      <c r="B285" s="113">
        <v>3211</v>
      </c>
      <c r="C285" s="114"/>
      <c r="D285" s="62"/>
      <c r="E285" s="87" t="s">
        <v>22</v>
      </c>
      <c r="F285" s="77"/>
      <c r="G285" s="78"/>
      <c r="H285" s="33" t="e">
        <f t="shared" si="15"/>
        <v>#DIV/0!</v>
      </c>
      <c r="K285" s="131" t="s">
        <v>224</v>
      </c>
      <c r="L285" s="131" t="s">
        <v>225</v>
      </c>
      <c r="M285" s="131" t="s">
        <v>218</v>
      </c>
      <c r="N285" s="131" t="s">
        <v>150</v>
      </c>
      <c r="O285" s="132">
        <v>40</v>
      </c>
      <c r="P285" s="132">
        <v>40</v>
      </c>
    </row>
    <row r="286" spans="2:18" s="32" customFormat="1" ht="30" customHeight="1" thickBot="1" x14ac:dyDescent="0.4">
      <c r="B286" s="113">
        <v>3212</v>
      </c>
      <c r="C286" s="114"/>
      <c r="D286" s="62"/>
      <c r="E286" s="88" t="s">
        <v>60</v>
      </c>
      <c r="F286" s="77"/>
      <c r="G286" s="78"/>
      <c r="H286" s="33" t="e">
        <f t="shared" si="15"/>
        <v>#DIV/0!</v>
      </c>
      <c r="K286" s="131" t="s">
        <v>224</v>
      </c>
      <c r="L286" s="131" t="s">
        <v>225</v>
      </c>
      <c r="M286" s="131" t="s">
        <v>218</v>
      </c>
      <c r="N286" s="131" t="s">
        <v>157</v>
      </c>
      <c r="O286" s="132">
        <v>160</v>
      </c>
      <c r="P286" s="132">
        <v>160</v>
      </c>
    </row>
    <row r="287" spans="2:18" s="32" customFormat="1" ht="30" customHeight="1" thickBot="1" x14ac:dyDescent="0.3">
      <c r="B287" s="99">
        <v>3213</v>
      </c>
      <c r="C287" s="110"/>
      <c r="D287" s="62"/>
      <c r="E287" s="87" t="s">
        <v>61</v>
      </c>
      <c r="F287" s="77"/>
      <c r="G287" s="78"/>
      <c r="H287" s="33" t="e">
        <f t="shared" si="15"/>
        <v>#DIV/0!</v>
      </c>
    </row>
    <row r="288" spans="2:18" s="32" customFormat="1" ht="30" customHeight="1" thickBot="1" x14ac:dyDescent="0.3">
      <c r="B288" s="99">
        <v>3214</v>
      </c>
      <c r="C288" s="110"/>
      <c r="D288" s="62"/>
      <c r="E288" s="87" t="s">
        <v>62</v>
      </c>
      <c r="F288" s="77"/>
      <c r="G288" s="78"/>
      <c r="H288" s="33" t="e">
        <f t="shared" si="15"/>
        <v>#DIV/0!</v>
      </c>
    </row>
    <row r="289" spans="2:18" s="32" customFormat="1" ht="30" customHeight="1" thickBot="1" x14ac:dyDescent="0.3">
      <c r="B289" s="99">
        <v>3221</v>
      </c>
      <c r="C289" s="110"/>
      <c r="D289" s="62"/>
      <c r="E289" s="88" t="s">
        <v>64</v>
      </c>
      <c r="F289" s="77">
        <v>551.20000000000005</v>
      </c>
      <c r="G289" s="78">
        <v>551.20000000000005</v>
      </c>
      <c r="H289" s="33">
        <f t="shared" si="15"/>
        <v>100</v>
      </c>
    </row>
    <row r="290" spans="2:18" s="32" customFormat="1" ht="30" customHeight="1" thickBot="1" x14ac:dyDescent="0.3">
      <c r="B290" s="99">
        <v>3222</v>
      </c>
      <c r="C290" s="110"/>
      <c r="D290" s="62"/>
      <c r="E290" s="88" t="s">
        <v>65</v>
      </c>
      <c r="F290" s="77"/>
      <c r="G290" s="78"/>
      <c r="H290" s="33" t="e">
        <f t="shared" si="15"/>
        <v>#DIV/0!</v>
      </c>
    </row>
    <row r="291" spans="2:18" s="32" customFormat="1" ht="30" customHeight="1" thickBot="1" x14ac:dyDescent="0.3">
      <c r="B291" s="99">
        <v>3223</v>
      </c>
      <c r="C291" s="110"/>
      <c r="D291" s="62"/>
      <c r="E291" s="88" t="s">
        <v>66</v>
      </c>
      <c r="F291" s="77"/>
      <c r="G291" s="78"/>
      <c r="H291" s="33" t="e">
        <f t="shared" si="15"/>
        <v>#DIV/0!</v>
      </c>
    </row>
    <row r="292" spans="2:18" s="32" customFormat="1" ht="30" customHeight="1" thickBot="1" x14ac:dyDescent="0.3">
      <c r="B292" s="99">
        <v>3224</v>
      </c>
      <c r="C292" s="110"/>
      <c r="D292" s="62"/>
      <c r="E292" s="88" t="s">
        <v>67</v>
      </c>
      <c r="F292" s="77"/>
      <c r="G292" s="78"/>
      <c r="H292" s="33" t="e">
        <f t="shared" si="15"/>
        <v>#DIV/0!</v>
      </c>
    </row>
    <row r="293" spans="2:18" s="32" customFormat="1" ht="30" customHeight="1" thickBot="1" x14ac:dyDescent="0.3">
      <c r="B293" s="99">
        <v>3225</v>
      </c>
      <c r="C293" s="110"/>
      <c r="D293" s="62"/>
      <c r="E293" s="88" t="s">
        <v>68</v>
      </c>
      <c r="F293" s="77">
        <v>40</v>
      </c>
      <c r="G293" s="78">
        <v>40</v>
      </c>
      <c r="H293" s="33">
        <f t="shared" si="15"/>
        <v>100</v>
      </c>
    </row>
    <row r="294" spans="2:18" s="32" customFormat="1" ht="27" customHeight="1" thickBot="1" x14ac:dyDescent="0.3">
      <c r="B294" s="99">
        <v>3227</v>
      </c>
      <c r="C294" s="110">
        <v>3237</v>
      </c>
      <c r="D294" s="62"/>
      <c r="E294" s="88" t="s">
        <v>69</v>
      </c>
      <c r="F294" s="77">
        <v>160</v>
      </c>
      <c r="G294" s="78">
        <v>160</v>
      </c>
      <c r="H294" s="33">
        <f t="shared" si="15"/>
        <v>100</v>
      </c>
    </row>
    <row r="295" spans="2:18" s="47" customFormat="1" ht="30" customHeight="1" thickBot="1" x14ac:dyDescent="0.3">
      <c r="B295" s="105">
        <v>94</v>
      </c>
      <c r="C295" s="106"/>
      <c r="D295" s="65"/>
      <c r="E295" s="91" t="s">
        <v>123</v>
      </c>
      <c r="F295" s="81">
        <f>F296</f>
        <v>0</v>
      </c>
      <c r="G295" s="81">
        <f>G296</f>
        <v>0</v>
      </c>
      <c r="H295" s="46" t="e">
        <f t="shared" si="15"/>
        <v>#DIV/0!</v>
      </c>
      <c r="K295" s="32"/>
      <c r="L295" s="32"/>
      <c r="M295" s="32"/>
      <c r="N295" s="32"/>
      <c r="O295" s="32"/>
      <c r="P295" s="32"/>
      <c r="Q295" s="32"/>
      <c r="R295" s="32"/>
    </row>
    <row r="296" spans="2:18" s="32" customFormat="1" ht="30" customHeight="1" thickBot="1" x14ac:dyDescent="0.3">
      <c r="B296" s="107">
        <v>42</v>
      </c>
      <c r="C296" s="108"/>
      <c r="D296" s="63"/>
      <c r="E296" s="95" t="s">
        <v>84</v>
      </c>
      <c r="F296" s="82">
        <f>F297</f>
        <v>0</v>
      </c>
      <c r="G296" s="82">
        <f>G297</f>
        <v>0</v>
      </c>
      <c r="H296" s="33" t="e">
        <f t="shared" si="15"/>
        <v>#DIV/0!</v>
      </c>
    </row>
    <row r="297" spans="2:18" s="32" customFormat="1" ht="30" customHeight="1" thickBot="1" x14ac:dyDescent="0.3">
      <c r="B297" s="99">
        <v>4221</v>
      </c>
      <c r="C297" s="110"/>
      <c r="D297" s="62"/>
      <c r="E297" s="87" t="s">
        <v>86</v>
      </c>
      <c r="F297" s="77"/>
      <c r="G297" s="78"/>
      <c r="H297" s="33" t="e">
        <f t="shared" si="15"/>
        <v>#DIV/0!</v>
      </c>
    </row>
    <row r="298" spans="2:18" s="47" customFormat="1" ht="30" customHeight="1" thickBot="1" x14ac:dyDescent="0.3">
      <c r="B298" s="105">
        <v>52</v>
      </c>
      <c r="C298" s="106"/>
      <c r="D298" s="65"/>
      <c r="E298" s="91" t="s">
        <v>116</v>
      </c>
      <c r="F298" s="81">
        <f>F299</f>
        <v>0</v>
      </c>
      <c r="G298" s="81">
        <f>G299</f>
        <v>0</v>
      </c>
      <c r="H298" s="46" t="e">
        <f t="shared" ref="H298:H358" si="16">G298/F298*100</f>
        <v>#DIV/0!</v>
      </c>
      <c r="K298" s="32"/>
      <c r="L298" s="32"/>
      <c r="M298" s="32"/>
      <c r="N298" s="32"/>
      <c r="O298" s="32"/>
      <c r="P298" s="32"/>
      <c r="Q298" s="32"/>
      <c r="R298" s="32"/>
    </row>
    <row r="299" spans="2:18" s="32" customFormat="1" ht="30" customHeight="1" thickBot="1" x14ac:dyDescent="0.3">
      <c r="B299" s="111">
        <v>32</v>
      </c>
      <c r="C299" s="112"/>
      <c r="D299" s="63"/>
      <c r="E299" s="94" t="s">
        <v>12</v>
      </c>
      <c r="F299" s="82">
        <f>F300+F301+F302+F303+F304+F305</f>
        <v>0</v>
      </c>
      <c r="G299" s="82">
        <f>G300+G301+G302+G303+G304+G305</f>
        <v>0</v>
      </c>
      <c r="H299" s="33" t="e">
        <f t="shared" si="16"/>
        <v>#DIV/0!</v>
      </c>
    </row>
    <row r="300" spans="2:18" s="32" customFormat="1" ht="30" customHeight="1" thickBot="1" x14ac:dyDescent="0.3">
      <c r="B300" s="113" t="s">
        <v>147</v>
      </c>
      <c r="C300" s="114"/>
      <c r="D300" s="62"/>
      <c r="E300" s="87" t="s">
        <v>64</v>
      </c>
      <c r="F300" s="77">
        <v>0</v>
      </c>
      <c r="G300" s="78">
        <v>0</v>
      </c>
      <c r="H300" s="33" t="e">
        <f t="shared" si="16"/>
        <v>#DIV/0!</v>
      </c>
    </row>
    <row r="301" spans="2:18" s="32" customFormat="1" ht="30" customHeight="1" thickBot="1" x14ac:dyDescent="0.3">
      <c r="B301" s="113" t="s">
        <v>157</v>
      </c>
      <c r="C301" s="114"/>
      <c r="D301" s="62"/>
      <c r="E301" s="88" t="s">
        <v>74</v>
      </c>
      <c r="F301" s="77">
        <v>0</v>
      </c>
      <c r="G301" s="78">
        <v>0</v>
      </c>
      <c r="H301" s="33" t="e">
        <f t="shared" si="16"/>
        <v>#DIV/0!</v>
      </c>
    </row>
    <row r="302" spans="2:18" s="32" customFormat="1" ht="30" customHeight="1" thickBot="1" x14ac:dyDescent="0.3">
      <c r="B302" s="99" t="s">
        <v>162</v>
      </c>
      <c r="C302" s="110"/>
      <c r="D302" s="62"/>
      <c r="E302" s="87" t="s">
        <v>78</v>
      </c>
      <c r="F302" s="77">
        <v>0</v>
      </c>
      <c r="G302" s="78">
        <v>0</v>
      </c>
      <c r="H302" s="33" t="e">
        <f t="shared" si="16"/>
        <v>#DIV/0!</v>
      </c>
    </row>
    <row r="303" spans="2:18" s="32" customFormat="1" ht="30" customHeight="1" thickBot="1" x14ac:dyDescent="0.3">
      <c r="B303" s="99">
        <v>3214</v>
      </c>
      <c r="C303" s="110"/>
      <c r="D303" s="62"/>
      <c r="E303" s="87" t="s">
        <v>62</v>
      </c>
      <c r="F303" s="77"/>
      <c r="G303" s="78"/>
      <c r="H303" s="33" t="e">
        <f t="shared" si="16"/>
        <v>#DIV/0!</v>
      </c>
    </row>
    <row r="304" spans="2:18" s="32" customFormat="1" ht="30" customHeight="1" thickBot="1" x14ac:dyDescent="0.3">
      <c r="B304" s="99">
        <v>3221</v>
      </c>
      <c r="C304" s="110"/>
      <c r="D304" s="62"/>
      <c r="E304" s="88" t="s">
        <v>64</v>
      </c>
      <c r="F304" s="77"/>
      <c r="G304" s="78"/>
      <c r="H304" s="33" t="e">
        <f t="shared" si="16"/>
        <v>#DIV/0!</v>
      </c>
    </row>
    <row r="305" spans="2:18" s="32" customFormat="1" ht="30" customHeight="1" thickBot="1" x14ac:dyDescent="0.3">
      <c r="B305" s="99">
        <v>3225</v>
      </c>
      <c r="C305" s="110"/>
      <c r="D305" s="62"/>
      <c r="E305" s="88" t="s">
        <v>68</v>
      </c>
      <c r="F305" s="77"/>
      <c r="G305" s="78"/>
      <c r="H305" s="33" t="e">
        <f t="shared" si="16"/>
        <v>#DIV/0!</v>
      </c>
    </row>
    <row r="306" spans="2:18" s="32" customFormat="1" ht="30" customHeight="1" thickBot="1" x14ac:dyDescent="0.3">
      <c r="B306" s="103"/>
      <c r="C306" s="104"/>
      <c r="D306" s="64"/>
      <c r="E306" s="90" t="s">
        <v>132</v>
      </c>
      <c r="F306" s="80">
        <f>F307+F341+F344+F356+F359+F371</f>
        <v>29240.350000000002</v>
      </c>
      <c r="G306" s="80">
        <f>G307+G341+G344+G356+G359+G371</f>
        <v>29319.39</v>
      </c>
      <c r="H306" s="52">
        <f t="shared" si="16"/>
        <v>100.2703114018813</v>
      </c>
    </row>
    <row r="307" spans="2:18" s="47" customFormat="1" ht="30" customHeight="1" thickBot="1" x14ac:dyDescent="0.3">
      <c r="B307" s="105">
        <v>11</v>
      </c>
      <c r="C307" s="106"/>
      <c r="D307" s="65"/>
      <c r="E307" s="91" t="s">
        <v>113</v>
      </c>
      <c r="F307" s="81">
        <f>F308+F312+F334+F336</f>
        <v>0</v>
      </c>
      <c r="G307" s="81">
        <f>G308+G312+G334+G336</f>
        <v>0</v>
      </c>
      <c r="H307" s="46" t="e">
        <f t="shared" si="16"/>
        <v>#DIV/0!</v>
      </c>
      <c r="K307" s="32"/>
      <c r="L307" s="32"/>
      <c r="M307" s="32"/>
      <c r="N307" s="32"/>
      <c r="O307" s="32"/>
      <c r="P307" s="32"/>
      <c r="Q307" s="32"/>
      <c r="R307" s="32"/>
    </row>
    <row r="308" spans="2:18" s="32" customFormat="1" ht="30" customHeight="1" thickBot="1" x14ac:dyDescent="0.3">
      <c r="B308" s="107">
        <v>31</v>
      </c>
      <c r="C308" s="108"/>
      <c r="D308" s="63"/>
      <c r="E308" s="92" t="s">
        <v>121</v>
      </c>
      <c r="F308" s="82">
        <f>F309+F310+F311</f>
        <v>0</v>
      </c>
      <c r="G308" s="82">
        <f>G309+G310+G311</f>
        <v>0</v>
      </c>
      <c r="H308" s="33" t="e">
        <f t="shared" si="16"/>
        <v>#DIV/0!</v>
      </c>
    </row>
    <row r="309" spans="2:18" s="32" customFormat="1" ht="30" customHeight="1" thickBot="1" x14ac:dyDescent="0.3">
      <c r="B309" s="99" t="s">
        <v>176</v>
      </c>
      <c r="C309" s="110"/>
      <c r="D309" s="62"/>
      <c r="E309" s="87" t="s">
        <v>20</v>
      </c>
      <c r="F309" s="77"/>
      <c r="G309" s="78"/>
      <c r="H309" s="33" t="e">
        <f t="shared" si="16"/>
        <v>#DIV/0!</v>
      </c>
    </row>
    <row r="310" spans="2:18" s="32" customFormat="1" ht="30" customHeight="1" thickBot="1" x14ac:dyDescent="0.3">
      <c r="B310" s="99" t="s">
        <v>141</v>
      </c>
      <c r="C310" s="110"/>
      <c r="D310" s="62"/>
      <c r="E310" s="87" t="s">
        <v>57</v>
      </c>
      <c r="F310" s="77"/>
      <c r="G310" s="78"/>
      <c r="H310" s="33" t="e">
        <f t="shared" si="16"/>
        <v>#DIV/0!</v>
      </c>
    </row>
    <row r="311" spans="2:18" s="32" customFormat="1" ht="30" customHeight="1" thickBot="1" x14ac:dyDescent="0.3">
      <c r="B311" s="99" t="s">
        <v>142</v>
      </c>
      <c r="C311" s="110"/>
      <c r="D311" s="62"/>
      <c r="E311" s="96" t="s">
        <v>59</v>
      </c>
      <c r="F311" s="77"/>
      <c r="G311" s="78"/>
      <c r="H311" s="33" t="e">
        <f t="shared" si="16"/>
        <v>#DIV/0!</v>
      </c>
    </row>
    <row r="312" spans="2:18" s="32" customFormat="1" ht="30" customHeight="1" thickBot="1" x14ac:dyDescent="0.3">
      <c r="B312" s="111">
        <v>32</v>
      </c>
      <c r="C312" s="112"/>
      <c r="D312" s="63"/>
      <c r="E312" s="94" t="s">
        <v>12</v>
      </c>
      <c r="F312" s="82"/>
      <c r="G312" s="82"/>
      <c r="H312" s="33" t="e">
        <f t="shared" si="16"/>
        <v>#DIV/0!</v>
      </c>
    </row>
    <row r="313" spans="2:18" s="32" customFormat="1" ht="30" customHeight="1" thickBot="1" x14ac:dyDescent="0.3">
      <c r="B313" s="113" t="s">
        <v>144</v>
      </c>
      <c r="C313" s="114"/>
      <c r="D313" s="62"/>
      <c r="E313" s="87" t="s">
        <v>60</v>
      </c>
      <c r="F313" s="77"/>
      <c r="G313" s="78"/>
      <c r="H313" s="33" t="e">
        <f t="shared" si="16"/>
        <v>#DIV/0!</v>
      </c>
    </row>
    <row r="314" spans="2:18" s="32" customFormat="1" ht="30" customHeight="1" thickBot="1" x14ac:dyDescent="0.3">
      <c r="B314" s="113" t="s">
        <v>146</v>
      </c>
      <c r="C314" s="114"/>
      <c r="D314" s="62"/>
      <c r="E314" s="88" t="s">
        <v>62</v>
      </c>
      <c r="F314" s="77"/>
      <c r="G314" s="78"/>
      <c r="H314" s="33" t="e">
        <f t="shared" si="16"/>
        <v>#DIV/0!</v>
      </c>
    </row>
    <row r="315" spans="2:18" s="32" customFormat="1" ht="30" customHeight="1" thickBot="1" x14ac:dyDescent="0.3">
      <c r="B315" s="99" t="s">
        <v>147</v>
      </c>
      <c r="C315" s="110"/>
      <c r="D315" s="62"/>
      <c r="E315" s="87" t="s">
        <v>64</v>
      </c>
      <c r="F315" s="77"/>
      <c r="G315" s="78"/>
      <c r="H315" s="33" t="e">
        <f t="shared" si="16"/>
        <v>#DIV/0!</v>
      </c>
    </row>
    <row r="316" spans="2:18" s="32" customFormat="1" ht="30" customHeight="1" thickBot="1" x14ac:dyDescent="0.3">
      <c r="B316" s="99">
        <v>3225</v>
      </c>
      <c r="C316" s="110"/>
      <c r="D316" s="62"/>
      <c r="E316" s="87" t="s">
        <v>68</v>
      </c>
      <c r="F316" s="77"/>
      <c r="G316" s="78"/>
      <c r="H316" s="33" t="e">
        <f t="shared" si="16"/>
        <v>#DIV/0!</v>
      </c>
    </row>
    <row r="317" spans="2:18" s="32" customFormat="1" ht="30" customHeight="1" thickBot="1" x14ac:dyDescent="0.3">
      <c r="B317" s="99" t="s">
        <v>157</v>
      </c>
      <c r="C317" s="110"/>
      <c r="D317" s="62"/>
      <c r="E317" s="88" t="s">
        <v>74</v>
      </c>
      <c r="F317" s="77"/>
      <c r="G317" s="78"/>
      <c r="H317" s="33" t="e">
        <f t="shared" si="16"/>
        <v>#DIV/0!</v>
      </c>
    </row>
    <row r="318" spans="2:18" s="32" customFormat="1" ht="30" customHeight="1" thickBot="1" x14ac:dyDescent="0.3">
      <c r="B318" s="99" t="s">
        <v>162</v>
      </c>
      <c r="C318" s="110"/>
      <c r="D318" s="62"/>
      <c r="E318" s="88" t="s">
        <v>78</v>
      </c>
      <c r="F318" s="77"/>
      <c r="G318" s="78"/>
      <c r="H318" s="33" t="e">
        <f t="shared" si="16"/>
        <v>#DIV/0!</v>
      </c>
    </row>
    <row r="319" spans="2:18" s="32" customFormat="1" ht="30" customHeight="1" thickBot="1" x14ac:dyDescent="0.3">
      <c r="B319" s="99">
        <v>3223</v>
      </c>
      <c r="C319" s="110"/>
      <c r="D319" s="62"/>
      <c r="E319" s="88" t="s">
        <v>66</v>
      </c>
      <c r="F319" s="77"/>
      <c r="G319" s="78"/>
      <c r="H319" s="33" t="e">
        <f t="shared" si="16"/>
        <v>#DIV/0!</v>
      </c>
    </row>
    <row r="320" spans="2:18" s="32" customFormat="1" ht="30" customHeight="1" thickBot="1" x14ac:dyDescent="0.3">
      <c r="B320" s="99">
        <v>3224</v>
      </c>
      <c r="C320" s="110"/>
      <c r="D320" s="62"/>
      <c r="E320" s="88" t="s">
        <v>67</v>
      </c>
      <c r="F320" s="77"/>
      <c r="G320" s="78"/>
      <c r="H320" s="33" t="e">
        <f t="shared" si="16"/>
        <v>#DIV/0!</v>
      </c>
    </row>
    <row r="321" spans="2:8" s="32" customFormat="1" ht="30" customHeight="1" thickBot="1" x14ac:dyDescent="0.3">
      <c r="B321" s="99">
        <v>3225</v>
      </c>
      <c r="C321" s="110"/>
      <c r="D321" s="62"/>
      <c r="E321" s="88" t="s">
        <v>68</v>
      </c>
      <c r="F321" s="77"/>
      <c r="G321" s="78"/>
      <c r="H321" s="33" t="e">
        <f t="shared" si="16"/>
        <v>#DIV/0!</v>
      </c>
    </row>
    <row r="322" spans="2:8" s="32" customFormat="1" ht="27" customHeight="1" thickBot="1" x14ac:dyDescent="0.3">
      <c r="B322" s="99">
        <v>3236</v>
      </c>
      <c r="C322" s="110"/>
      <c r="D322" s="62"/>
      <c r="E322" s="88" t="s">
        <v>73</v>
      </c>
      <c r="F322" s="77"/>
      <c r="G322" s="78"/>
      <c r="H322" s="33" t="e">
        <f t="shared" si="16"/>
        <v>#DIV/0!</v>
      </c>
    </row>
    <row r="323" spans="2:8" s="32" customFormat="1" ht="30" customHeight="1" thickBot="1" x14ac:dyDescent="0.3">
      <c r="B323" s="99">
        <v>3231</v>
      </c>
      <c r="C323" s="110"/>
      <c r="D323" s="62"/>
      <c r="E323" s="87" t="s">
        <v>70</v>
      </c>
      <c r="F323" s="77"/>
      <c r="G323" s="78"/>
      <c r="H323" s="33" t="e">
        <f t="shared" si="16"/>
        <v>#DIV/0!</v>
      </c>
    </row>
    <row r="324" spans="2:8" s="32" customFormat="1" ht="30" customHeight="1" thickBot="1" x14ac:dyDescent="0.3">
      <c r="B324" s="99">
        <v>3232</v>
      </c>
      <c r="C324" s="110"/>
      <c r="D324" s="62"/>
      <c r="E324" s="88" t="s">
        <v>71</v>
      </c>
      <c r="F324" s="77"/>
      <c r="G324" s="78"/>
      <c r="H324" s="33" t="e">
        <f t="shared" si="16"/>
        <v>#DIV/0!</v>
      </c>
    </row>
    <row r="325" spans="2:8" s="32" customFormat="1" ht="30" customHeight="1" thickBot="1" x14ac:dyDescent="0.3">
      <c r="B325" s="99">
        <v>3234</v>
      </c>
      <c r="C325" s="110"/>
      <c r="D325" s="62"/>
      <c r="E325" s="88" t="s">
        <v>72</v>
      </c>
      <c r="F325" s="77"/>
      <c r="G325" s="78"/>
      <c r="H325" s="33" t="e">
        <f t="shared" si="16"/>
        <v>#DIV/0!</v>
      </c>
    </row>
    <row r="326" spans="2:8" s="32" customFormat="1" ht="30" customHeight="1" thickBot="1" x14ac:dyDescent="0.3">
      <c r="B326" s="99">
        <v>3236</v>
      </c>
      <c r="C326" s="110"/>
      <c r="D326" s="62"/>
      <c r="E326" s="88" t="s">
        <v>73</v>
      </c>
      <c r="F326" s="77"/>
      <c r="G326" s="78"/>
      <c r="H326" s="33" t="e">
        <f t="shared" si="16"/>
        <v>#DIV/0!</v>
      </c>
    </row>
    <row r="327" spans="2:8" s="32" customFormat="1" ht="30" customHeight="1" thickBot="1" x14ac:dyDescent="0.3">
      <c r="B327" s="99">
        <v>3237</v>
      </c>
      <c r="C327" s="110"/>
      <c r="D327" s="62"/>
      <c r="E327" s="88" t="s">
        <v>74</v>
      </c>
      <c r="F327" s="77"/>
      <c r="G327" s="78"/>
      <c r="H327" s="33" t="e">
        <f t="shared" si="16"/>
        <v>#DIV/0!</v>
      </c>
    </row>
    <row r="328" spans="2:8" s="32" customFormat="1" ht="30" customHeight="1" thickBot="1" x14ac:dyDescent="0.3">
      <c r="B328" s="99">
        <v>3238</v>
      </c>
      <c r="C328" s="110"/>
      <c r="D328" s="62"/>
      <c r="E328" s="88" t="s">
        <v>75</v>
      </c>
      <c r="F328" s="77"/>
      <c r="G328" s="78"/>
      <c r="H328" s="33" t="e">
        <f t="shared" si="16"/>
        <v>#DIV/0!</v>
      </c>
    </row>
    <row r="329" spans="2:8" s="32" customFormat="1" ht="30" customHeight="1" thickBot="1" x14ac:dyDescent="0.3">
      <c r="B329" s="99">
        <v>3239</v>
      </c>
      <c r="C329" s="110"/>
      <c r="D329" s="62"/>
      <c r="E329" s="88" t="s">
        <v>76</v>
      </c>
      <c r="F329" s="77"/>
      <c r="G329" s="78"/>
      <c r="H329" s="33" t="e">
        <f t="shared" si="16"/>
        <v>#DIV/0!</v>
      </c>
    </row>
    <row r="330" spans="2:8" s="32" customFormat="1" ht="27" customHeight="1" thickBot="1" x14ac:dyDescent="0.3">
      <c r="B330" s="99">
        <v>3292</v>
      </c>
      <c r="C330" s="110"/>
      <c r="D330" s="62"/>
      <c r="E330" s="88" t="s">
        <v>78</v>
      </c>
      <c r="F330" s="77"/>
      <c r="G330" s="78"/>
      <c r="H330" s="33" t="e">
        <f t="shared" si="16"/>
        <v>#DIV/0!</v>
      </c>
    </row>
    <row r="331" spans="2:8" s="32" customFormat="1" ht="30" customHeight="1" thickBot="1" x14ac:dyDescent="0.3">
      <c r="B331" s="99">
        <v>3293</v>
      </c>
      <c r="C331" s="110"/>
      <c r="D331" s="62"/>
      <c r="E331" s="87" t="s">
        <v>79</v>
      </c>
      <c r="F331" s="77"/>
      <c r="G331" s="78"/>
      <c r="H331" s="33" t="e">
        <f t="shared" si="16"/>
        <v>#DIV/0!</v>
      </c>
    </row>
    <row r="332" spans="2:8" s="32" customFormat="1" ht="30" customHeight="1" thickBot="1" x14ac:dyDescent="0.3">
      <c r="B332" s="99">
        <v>3295</v>
      </c>
      <c r="C332" s="110"/>
      <c r="D332" s="62"/>
      <c r="E332" s="88" t="s">
        <v>80</v>
      </c>
      <c r="F332" s="77"/>
      <c r="G332" s="78"/>
      <c r="H332" s="33" t="e">
        <f t="shared" si="16"/>
        <v>#DIV/0!</v>
      </c>
    </row>
    <row r="333" spans="2:8" s="32" customFormat="1" ht="30" customHeight="1" thickBot="1" x14ac:dyDescent="0.3">
      <c r="B333" s="99">
        <v>3299</v>
      </c>
      <c r="C333" s="110"/>
      <c r="D333" s="62"/>
      <c r="E333" s="88" t="s">
        <v>77</v>
      </c>
      <c r="F333" s="77"/>
      <c r="G333" s="78"/>
      <c r="H333" s="33" t="e">
        <f t="shared" si="16"/>
        <v>#DIV/0!</v>
      </c>
    </row>
    <row r="334" spans="2:8" s="32" customFormat="1" ht="30" customHeight="1" thickBot="1" x14ac:dyDescent="0.3">
      <c r="B334" s="111">
        <v>34</v>
      </c>
      <c r="C334" s="112"/>
      <c r="D334" s="63"/>
      <c r="E334" s="94" t="s">
        <v>81</v>
      </c>
      <c r="F334" s="82">
        <f>F335</f>
        <v>0</v>
      </c>
      <c r="G334" s="82">
        <f>G335</f>
        <v>0</v>
      </c>
      <c r="H334" s="33" t="e">
        <f t="shared" si="16"/>
        <v>#DIV/0!</v>
      </c>
    </row>
    <row r="335" spans="2:8" s="32" customFormat="1" ht="30" customHeight="1" thickBot="1" x14ac:dyDescent="0.3">
      <c r="B335" s="99">
        <v>3431</v>
      </c>
      <c r="C335" s="110"/>
      <c r="D335" s="62"/>
      <c r="E335" s="88" t="s">
        <v>83</v>
      </c>
      <c r="F335" s="77"/>
      <c r="G335" s="78"/>
      <c r="H335" s="33" t="e">
        <f t="shared" si="16"/>
        <v>#DIV/0!</v>
      </c>
    </row>
    <row r="336" spans="2:8" s="32" customFormat="1" ht="30" customHeight="1" thickBot="1" x14ac:dyDescent="0.3">
      <c r="B336" s="111">
        <v>42</v>
      </c>
      <c r="C336" s="112"/>
      <c r="D336" s="63"/>
      <c r="E336" s="94" t="s">
        <v>84</v>
      </c>
      <c r="F336" s="82">
        <f>F337+F338+F339+F340</f>
        <v>0</v>
      </c>
      <c r="G336" s="82">
        <f>G337+G338+G339+G340</f>
        <v>0</v>
      </c>
      <c r="H336" s="33" t="e">
        <f t="shared" si="16"/>
        <v>#DIV/0!</v>
      </c>
    </row>
    <row r="337" spans="2:8" s="32" customFormat="1" ht="30" customHeight="1" thickBot="1" x14ac:dyDescent="0.3">
      <c r="B337" s="99">
        <v>4221</v>
      </c>
      <c r="C337" s="110"/>
      <c r="D337" s="62"/>
      <c r="E337" s="88" t="s">
        <v>86</v>
      </c>
      <c r="F337" s="77"/>
      <c r="G337" s="78"/>
      <c r="H337" s="33" t="e">
        <f t="shared" si="16"/>
        <v>#DIV/0!</v>
      </c>
    </row>
    <row r="338" spans="2:8" s="32" customFormat="1" ht="30" customHeight="1" thickBot="1" x14ac:dyDescent="0.3">
      <c r="B338" s="99">
        <v>4222</v>
      </c>
      <c r="C338" s="110"/>
      <c r="D338" s="62"/>
      <c r="E338" s="88" t="s">
        <v>87</v>
      </c>
      <c r="F338" s="77"/>
      <c r="G338" s="78"/>
      <c r="H338" s="33" t="e">
        <f t="shared" si="16"/>
        <v>#DIV/0!</v>
      </c>
    </row>
    <row r="339" spans="2:8" s="32" customFormat="1" ht="30" customHeight="1" thickBot="1" x14ac:dyDescent="0.3">
      <c r="B339" s="99">
        <v>4223</v>
      </c>
      <c r="C339" s="110"/>
      <c r="D339" s="62"/>
      <c r="E339" s="88" t="s">
        <v>88</v>
      </c>
      <c r="F339" s="77"/>
      <c r="G339" s="78"/>
      <c r="H339" s="33" t="e">
        <f t="shared" si="16"/>
        <v>#DIV/0!</v>
      </c>
    </row>
    <row r="340" spans="2:8" s="32" customFormat="1" ht="30" customHeight="1" thickBot="1" x14ac:dyDescent="0.3">
      <c r="B340" s="99">
        <v>4262</v>
      </c>
      <c r="C340" s="110"/>
      <c r="D340" s="62"/>
      <c r="E340" s="88" t="s">
        <v>90</v>
      </c>
      <c r="F340" s="77"/>
      <c r="G340" s="78"/>
      <c r="H340" s="33" t="e">
        <f t="shared" si="16"/>
        <v>#DIV/0!</v>
      </c>
    </row>
    <row r="341" spans="2:8" s="47" customFormat="1" ht="30" customHeight="1" thickBot="1" x14ac:dyDescent="0.3">
      <c r="B341" s="105">
        <v>93</v>
      </c>
      <c r="C341" s="106"/>
      <c r="D341" s="65"/>
      <c r="E341" s="91" t="s">
        <v>122</v>
      </c>
      <c r="F341" s="81">
        <f>F342</f>
        <v>0</v>
      </c>
      <c r="G341" s="81">
        <f>G342</f>
        <v>0</v>
      </c>
      <c r="H341" s="46" t="e">
        <f t="shared" si="16"/>
        <v>#DIV/0!</v>
      </c>
    </row>
    <row r="342" spans="2:8" s="32" customFormat="1" ht="30" customHeight="1" thickBot="1" x14ac:dyDescent="0.3">
      <c r="B342" s="107">
        <v>42</v>
      </c>
      <c r="C342" s="108"/>
      <c r="D342" s="63"/>
      <c r="E342" s="95" t="s">
        <v>84</v>
      </c>
      <c r="F342" s="82">
        <f>F343</f>
        <v>0</v>
      </c>
      <c r="G342" s="82">
        <f>G343</f>
        <v>0</v>
      </c>
      <c r="H342" s="33" t="e">
        <f t="shared" si="16"/>
        <v>#DIV/0!</v>
      </c>
    </row>
    <row r="343" spans="2:8" s="32" customFormat="1" ht="30" customHeight="1" thickBot="1" x14ac:dyDescent="0.3">
      <c r="B343" s="99">
        <v>4221</v>
      </c>
      <c r="C343" s="110"/>
      <c r="D343" s="62"/>
      <c r="E343" s="87" t="s">
        <v>86</v>
      </c>
      <c r="F343" s="77"/>
      <c r="G343" s="78"/>
      <c r="H343" s="33" t="e">
        <f t="shared" si="16"/>
        <v>#DIV/0!</v>
      </c>
    </row>
    <row r="344" spans="2:8" s="47" customFormat="1" ht="30" customHeight="1" thickBot="1" x14ac:dyDescent="0.3">
      <c r="B344" s="105">
        <v>41</v>
      </c>
      <c r="C344" s="106"/>
      <c r="D344" s="65"/>
      <c r="E344" s="91" t="s">
        <v>115</v>
      </c>
      <c r="F344" s="81">
        <f>F345</f>
        <v>0</v>
      </c>
      <c r="G344" s="81">
        <f>G345</f>
        <v>0</v>
      </c>
      <c r="H344" s="46" t="e">
        <f t="shared" si="16"/>
        <v>#DIV/0!</v>
      </c>
    </row>
    <row r="345" spans="2:8" s="32" customFormat="1" ht="30" customHeight="1" thickBot="1" x14ac:dyDescent="0.3">
      <c r="B345" s="111">
        <v>32</v>
      </c>
      <c r="C345" s="112"/>
      <c r="D345" s="63"/>
      <c r="E345" s="94" t="s">
        <v>12</v>
      </c>
      <c r="F345" s="82">
        <f>F346+F347+F348+F349+F350+F351+F352+F353+F354+F355</f>
        <v>0</v>
      </c>
      <c r="G345" s="82">
        <f>G346+G347+G348+G349+G350+G351+G352+G353+G354+G355</f>
        <v>0</v>
      </c>
      <c r="H345" s="33" t="e">
        <f t="shared" si="16"/>
        <v>#DIV/0!</v>
      </c>
    </row>
    <row r="346" spans="2:8" s="32" customFormat="1" ht="30" customHeight="1" thickBot="1" x14ac:dyDescent="0.3">
      <c r="B346" s="113">
        <v>3211</v>
      </c>
      <c r="C346" s="114"/>
      <c r="D346" s="62"/>
      <c r="E346" s="87" t="s">
        <v>22</v>
      </c>
      <c r="F346" s="77"/>
      <c r="G346" s="78"/>
      <c r="H346" s="33" t="e">
        <f t="shared" si="16"/>
        <v>#DIV/0!</v>
      </c>
    </row>
    <row r="347" spans="2:8" s="32" customFormat="1" ht="30" customHeight="1" thickBot="1" x14ac:dyDescent="0.3">
      <c r="B347" s="113">
        <v>3212</v>
      </c>
      <c r="C347" s="114"/>
      <c r="D347" s="62"/>
      <c r="E347" s="88" t="s">
        <v>60</v>
      </c>
      <c r="F347" s="77"/>
      <c r="G347" s="78"/>
      <c r="H347" s="33" t="e">
        <f t="shared" si="16"/>
        <v>#DIV/0!</v>
      </c>
    </row>
    <row r="348" spans="2:8" s="32" customFormat="1" ht="30" customHeight="1" thickBot="1" x14ac:dyDescent="0.3">
      <c r="B348" s="99">
        <v>3213</v>
      </c>
      <c r="C348" s="110"/>
      <c r="D348" s="62"/>
      <c r="E348" s="87" t="s">
        <v>61</v>
      </c>
      <c r="F348" s="77"/>
      <c r="G348" s="78"/>
      <c r="H348" s="33" t="e">
        <f t="shared" si="16"/>
        <v>#DIV/0!</v>
      </c>
    </row>
    <row r="349" spans="2:8" s="32" customFormat="1" ht="30" customHeight="1" thickBot="1" x14ac:dyDescent="0.3">
      <c r="B349" s="99">
        <v>3214</v>
      </c>
      <c r="C349" s="110"/>
      <c r="D349" s="62"/>
      <c r="E349" s="87" t="s">
        <v>62</v>
      </c>
      <c r="F349" s="77"/>
      <c r="G349" s="78"/>
      <c r="H349" s="33" t="e">
        <f t="shared" si="16"/>
        <v>#DIV/0!</v>
      </c>
    </row>
    <row r="350" spans="2:8" s="32" customFormat="1" ht="30" customHeight="1" thickBot="1" x14ac:dyDescent="0.3">
      <c r="B350" s="99">
        <v>3221</v>
      </c>
      <c r="C350" s="110"/>
      <c r="D350" s="62"/>
      <c r="E350" s="88" t="s">
        <v>64</v>
      </c>
      <c r="F350" s="77"/>
      <c r="G350" s="78"/>
      <c r="H350" s="33" t="e">
        <f t="shared" si="16"/>
        <v>#DIV/0!</v>
      </c>
    </row>
    <row r="351" spans="2:8" s="32" customFormat="1" ht="30" customHeight="1" thickBot="1" x14ac:dyDescent="0.3">
      <c r="B351" s="99">
        <v>3222</v>
      </c>
      <c r="C351" s="110"/>
      <c r="D351" s="62"/>
      <c r="E351" s="88" t="s">
        <v>65</v>
      </c>
      <c r="F351" s="77"/>
      <c r="G351" s="78"/>
      <c r="H351" s="33" t="e">
        <f t="shared" si="16"/>
        <v>#DIV/0!</v>
      </c>
    </row>
    <row r="352" spans="2:8" s="32" customFormat="1" ht="30" customHeight="1" thickBot="1" x14ac:dyDescent="0.3">
      <c r="B352" s="99">
        <v>3223</v>
      </c>
      <c r="C352" s="110"/>
      <c r="D352" s="62"/>
      <c r="E352" s="88" t="s">
        <v>66</v>
      </c>
      <c r="F352" s="77"/>
      <c r="G352" s="78"/>
      <c r="H352" s="33" t="e">
        <f t="shared" si="16"/>
        <v>#DIV/0!</v>
      </c>
    </row>
    <row r="353" spans="2:18" s="32" customFormat="1" ht="30" customHeight="1" thickBot="1" x14ac:dyDescent="0.3">
      <c r="B353" s="99">
        <v>3224</v>
      </c>
      <c r="C353" s="110"/>
      <c r="D353" s="62"/>
      <c r="E353" s="88" t="s">
        <v>67</v>
      </c>
      <c r="F353" s="77"/>
      <c r="G353" s="78"/>
      <c r="H353" s="33" t="e">
        <f t="shared" si="16"/>
        <v>#DIV/0!</v>
      </c>
    </row>
    <row r="354" spans="2:18" s="32" customFormat="1" ht="30" customHeight="1" thickBot="1" x14ac:dyDescent="0.3">
      <c r="B354" s="99">
        <v>3225</v>
      </c>
      <c r="C354" s="110"/>
      <c r="D354" s="62"/>
      <c r="E354" s="88" t="s">
        <v>68</v>
      </c>
      <c r="F354" s="77"/>
      <c r="G354" s="78"/>
      <c r="H354" s="33" t="e">
        <f t="shared" si="16"/>
        <v>#DIV/0!</v>
      </c>
    </row>
    <row r="355" spans="2:18" s="32" customFormat="1" ht="27" customHeight="1" thickBot="1" x14ac:dyDescent="0.3">
      <c r="B355" s="99">
        <v>3227</v>
      </c>
      <c r="C355" s="110"/>
      <c r="D355" s="62"/>
      <c r="E355" s="88" t="s">
        <v>69</v>
      </c>
      <c r="F355" s="77"/>
      <c r="G355" s="78"/>
      <c r="H355" s="33" t="e">
        <f t="shared" si="16"/>
        <v>#DIV/0!</v>
      </c>
    </row>
    <row r="356" spans="2:18" s="47" customFormat="1" ht="30" customHeight="1" thickBot="1" x14ac:dyDescent="0.3">
      <c r="B356" s="105">
        <v>94</v>
      </c>
      <c r="C356" s="106"/>
      <c r="D356" s="65"/>
      <c r="E356" s="91" t="s">
        <v>123</v>
      </c>
      <c r="F356" s="81">
        <f>F357</f>
        <v>0</v>
      </c>
      <c r="G356" s="81">
        <f>G357</f>
        <v>0</v>
      </c>
      <c r="H356" s="46" t="e">
        <f t="shared" si="16"/>
        <v>#DIV/0!</v>
      </c>
    </row>
    <row r="357" spans="2:18" s="32" customFormat="1" ht="30" customHeight="1" thickBot="1" x14ac:dyDescent="0.4">
      <c r="B357" s="107">
        <v>42</v>
      </c>
      <c r="C357" s="108"/>
      <c r="D357" s="63"/>
      <c r="E357" s="95" t="s">
        <v>84</v>
      </c>
      <c r="F357" s="82">
        <f>F358</f>
        <v>0</v>
      </c>
      <c r="G357" s="82">
        <f>G358</f>
        <v>0</v>
      </c>
      <c r="H357" s="33" t="e">
        <f t="shared" si="16"/>
        <v>#DIV/0!</v>
      </c>
      <c r="K357" s="131" t="s">
        <v>226</v>
      </c>
      <c r="L357" s="131" t="s">
        <v>227</v>
      </c>
      <c r="M357" s="131" t="s">
        <v>217</v>
      </c>
      <c r="N357" s="131" t="s">
        <v>145</v>
      </c>
      <c r="O357" s="133"/>
      <c r="P357" s="133"/>
    </row>
    <row r="358" spans="2:18" s="32" customFormat="1" ht="30" customHeight="1" thickBot="1" x14ac:dyDescent="0.4">
      <c r="B358" s="99">
        <v>4221</v>
      </c>
      <c r="C358" s="110"/>
      <c r="D358" s="62"/>
      <c r="E358" s="87" t="s">
        <v>86</v>
      </c>
      <c r="F358" s="77"/>
      <c r="G358" s="78"/>
      <c r="H358" s="33" t="e">
        <f t="shared" si="16"/>
        <v>#DIV/0!</v>
      </c>
      <c r="K358" s="131" t="s">
        <v>226</v>
      </c>
      <c r="L358" s="131" t="s">
        <v>227</v>
      </c>
      <c r="M358" s="131" t="s">
        <v>217</v>
      </c>
      <c r="N358" s="131" t="s">
        <v>147</v>
      </c>
      <c r="O358" s="132">
        <v>1233.24</v>
      </c>
      <c r="P358" s="132">
        <v>1233.24</v>
      </c>
    </row>
    <row r="359" spans="2:18" s="47" customFormat="1" ht="30" customHeight="1" thickBot="1" x14ac:dyDescent="0.4">
      <c r="B359" s="105">
        <v>52</v>
      </c>
      <c r="C359" s="106"/>
      <c r="D359" s="65"/>
      <c r="E359" s="91" t="s">
        <v>116</v>
      </c>
      <c r="F359" s="81">
        <f>F360+F364</f>
        <v>29240.350000000002</v>
      </c>
      <c r="G359" s="81">
        <f>G360+G364</f>
        <v>29319.39</v>
      </c>
      <c r="H359" s="46">
        <f t="shared" ref="H359:H363" si="17">G359/F359*100</f>
        <v>100.2703114018813</v>
      </c>
      <c r="K359" s="131" t="s">
        <v>226</v>
      </c>
      <c r="L359" s="131" t="s">
        <v>227</v>
      </c>
      <c r="M359" s="131" t="s">
        <v>217</v>
      </c>
      <c r="N359" s="131" t="s">
        <v>159</v>
      </c>
      <c r="O359" s="133"/>
      <c r="P359" s="133"/>
      <c r="R359" s="32"/>
    </row>
    <row r="360" spans="2:18" s="32" customFormat="1" ht="30" customHeight="1" thickBot="1" x14ac:dyDescent="0.4">
      <c r="B360" s="107">
        <v>31</v>
      </c>
      <c r="C360" s="108"/>
      <c r="D360" s="63"/>
      <c r="E360" s="92" t="s">
        <v>121</v>
      </c>
      <c r="F360" s="82">
        <f>F361+F362+F363</f>
        <v>23334.31</v>
      </c>
      <c r="G360" s="82">
        <f>G361+G362+G363</f>
        <v>23534.31</v>
      </c>
      <c r="H360" s="33">
        <f t="shared" si="17"/>
        <v>100.85710698109351</v>
      </c>
      <c r="K360" s="131" t="s">
        <v>226</v>
      </c>
      <c r="L360" s="131" t="s">
        <v>227</v>
      </c>
      <c r="M360" s="131" t="s">
        <v>218</v>
      </c>
      <c r="N360" s="131" t="s">
        <v>176</v>
      </c>
      <c r="O360" s="132">
        <v>19953.330000000002</v>
      </c>
      <c r="P360" s="132">
        <v>16456.509999999998</v>
      </c>
    </row>
    <row r="361" spans="2:18" s="32" customFormat="1" ht="30" customHeight="1" thickBot="1" x14ac:dyDescent="0.4">
      <c r="B361" s="99" t="s">
        <v>176</v>
      </c>
      <c r="C361" s="110"/>
      <c r="D361" s="62"/>
      <c r="E361" s="87" t="s">
        <v>20</v>
      </c>
      <c r="F361" s="77">
        <v>19953.330000000002</v>
      </c>
      <c r="G361" s="77">
        <v>19953.330000000002</v>
      </c>
      <c r="H361" s="33">
        <f t="shared" si="17"/>
        <v>100</v>
      </c>
      <c r="K361" s="131" t="s">
        <v>226</v>
      </c>
      <c r="L361" s="131" t="s">
        <v>227</v>
      </c>
      <c r="M361" s="131" t="s">
        <v>218</v>
      </c>
      <c r="N361" s="131" t="s">
        <v>141</v>
      </c>
      <c r="O361" s="132">
        <v>500</v>
      </c>
      <c r="P361" s="132">
        <v>700</v>
      </c>
    </row>
    <row r="362" spans="2:18" s="32" customFormat="1" ht="30" customHeight="1" thickBot="1" x14ac:dyDescent="0.4">
      <c r="B362" s="99" t="s">
        <v>141</v>
      </c>
      <c r="C362" s="110"/>
      <c r="D362" s="62"/>
      <c r="E362" s="87" t="s">
        <v>57</v>
      </c>
      <c r="F362" s="77">
        <v>500</v>
      </c>
      <c r="G362" s="78">
        <v>700</v>
      </c>
      <c r="H362" s="33">
        <f t="shared" si="17"/>
        <v>140</v>
      </c>
      <c r="K362" s="131" t="s">
        <v>226</v>
      </c>
      <c r="L362" s="131" t="s">
        <v>227</v>
      </c>
      <c r="M362" s="131" t="s">
        <v>218</v>
      </c>
      <c r="N362" s="131" t="s">
        <v>204</v>
      </c>
      <c r="O362" s="133"/>
      <c r="P362" s="132">
        <v>3496.8199999999997</v>
      </c>
      <c r="Q362" s="32">
        <f>P362+P360</f>
        <v>19953.329999999998</v>
      </c>
    </row>
    <row r="363" spans="2:18" s="32" customFormat="1" ht="30" customHeight="1" thickBot="1" x14ac:dyDescent="0.4">
      <c r="B363" s="99" t="s">
        <v>142</v>
      </c>
      <c r="C363" s="110"/>
      <c r="D363" s="62"/>
      <c r="E363" s="96" t="s">
        <v>59</v>
      </c>
      <c r="F363" s="132">
        <v>2880.98</v>
      </c>
      <c r="G363" s="132">
        <v>2880.9800000000005</v>
      </c>
      <c r="H363" s="33">
        <f t="shared" si="17"/>
        <v>100.00000000000003</v>
      </c>
      <c r="K363" s="131" t="s">
        <v>226</v>
      </c>
      <c r="L363" s="131" t="s">
        <v>227</v>
      </c>
      <c r="M363" s="131" t="s">
        <v>218</v>
      </c>
      <c r="N363" s="131" t="s">
        <v>142</v>
      </c>
      <c r="O363" s="132">
        <v>2880.98</v>
      </c>
      <c r="P363" s="132">
        <v>2880.9800000000005</v>
      </c>
    </row>
    <row r="364" spans="2:18" s="32" customFormat="1" ht="30" customHeight="1" thickBot="1" x14ac:dyDescent="0.4">
      <c r="B364" s="111">
        <v>32</v>
      </c>
      <c r="C364" s="112"/>
      <c r="D364" s="63"/>
      <c r="E364" s="94" t="s">
        <v>12</v>
      </c>
      <c r="F364" s="82">
        <f>F365+F366+F367+F368+F369+F370</f>
        <v>5906.04</v>
      </c>
      <c r="G364" s="82">
        <f>G365+G366+G367+G368+G369+G370</f>
        <v>5785.08</v>
      </c>
      <c r="H364" s="33">
        <f t="shared" ref="H364:H370" si="18">G364/F364*100</f>
        <v>97.95192717963306</v>
      </c>
      <c r="K364" s="131" t="s">
        <v>226</v>
      </c>
      <c r="L364" s="131" t="s">
        <v>227</v>
      </c>
      <c r="M364" s="131" t="s">
        <v>218</v>
      </c>
      <c r="N364" s="131" t="s">
        <v>144</v>
      </c>
      <c r="O364" s="132">
        <v>1911.86</v>
      </c>
      <c r="P364" s="132">
        <v>1824.0799999999997</v>
      </c>
    </row>
    <row r="365" spans="2:18" s="32" customFormat="1" ht="24.75" customHeight="1" thickBot="1" x14ac:dyDescent="0.4">
      <c r="B365" s="113" t="s">
        <v>144</v>
      </c>
      <c r="C365" s="114"/>
      <c r="D365" s="62"/>
      <c r="E365" s="87" t="s">
        <v>60</v>
      </c>
      <c r="F365" s="132">
        <v>1911.86</v>
      </c>
      <c r="G365" s="132">
        <v>1824.0799999999997</v>
      </c>
      <c r="H365" s="33">
        <f t="shared" si="18"/>
        <v>95.4086596298892</v>
      </c>
      <c r="K365" s="131" t="s">
        <v>226</v>
      </c>
      <c r="L365" s="131" t="s">
        <v>227</v>
      </c>
      <c r="M365" s="131" t="s">
        <v>218</v>
      </c>
      <c r="N365" s="131" t="s">
        <v>146</v>
      </c>
      <c r="O365" s="132">
        <v>998.44</v>
      </c>
      <c r="P365" s="132">
        <v>965.26</v>
      </c>
      <c r="R365" s="47"/>
    </row>
    <row r="366" spans="2:18" s="32" customFormat="1" ht="24.75" customHeight="1" thickBot="1" x14ac:dyDescent="0.4">
      <c r="B366" s="113" t="s">
        <v>146</v>
      </c>
      <c r="C366" s="114"/>
      <c r="D366" s="62"/>
      <c r="E366" s="88" t="s">
        <v>62</v>
      </c>
      <c r="F366" s="132">
        <v>998.44</v>
      </c>
      <c r="G366" s="132">
        <v>965.26</v>
      </c>
      <c r="H366" s="33">
        <f t="shared" si="18"/>
        <v>96.676815832699006</v>
      </c>
      <c r="K366" s="131" t="s">
        <v>226</v>
      </c>
      <c r="L366" s="131" t="s">
        <v>227</v>
      </c>
      <c r="M366" s="131" t="s">
        <v>218</v>
      </c>
      <c r="N366" s="131" t="s">
        <v>147</v>
      </c>
      <c r="O366" s="132">
        <v>925.58999999999992</v>
      </c>
      <c r="P366" s="132">
        <v>925.58999999999992</v>
      </c>
      <c r="Q366" s="32">
        <f>+O367+O366+O358</f>
        <v>2318.83</v>
      </c>
      <c r="R366" s="32">
        <f>P366+P358</f>
        <v>2158.83</v>
      </c>
    </row>
    <row r="367" spans="2:18" ht="24.75" customHeight="1" thickBot="1" x14ac:dyDescent="0.4">
      <c r="B367" s="99" t="s">
        <v>147</v>
      </c>
      <c r="C367" s="110"/>
      <c r="D367" s="62"/>
      <c r="E367" s="87" t="s">
        <v>64</v>
      </c>
      <c r="F367" s="134">
        <v>2318.83</v>
      </c>
      <c r="G367" s="134">
        <v>2318.83</v>
      </c>
      <c r="H367" s="33">
        <f t="shared" si="18"/>
        <v>100</v>
      </c>
      <c r="K367" s="131" t="s">
        <v>226</v>
      </c>
      <c r="L367" s="131" t="s">
        <v>227</v>
      </c>
      <c r="M367" s="131" t="s">
        <v>218</v>
      </c>
      <c r="N367" s="131" t="s">
        <v>150</v>
      </c>
      <c r="O367" s="132">
        <v>160</v>
      </c>
      <c r="P367" s="132">
        <v>160</v>
      </c>
      <c r="R367" s="32"/>
    </row>
    <row r="368" spans="2:18" ht="24.75" customHeight="1" thickBot="1" x14ac:dyDescent="0.4">
      <c r="B368" s="99" t="s">
        <v>156</v>
      </c>
      <c r="C368" s="110"/>
      <c r="D368" s="62"/>
      <c r="E368" s="87" t="s">
        <v>73</v>
      </c>
      <c r="F368" s="132">
        <v>51.91</v>
      </c>
      <c r="G368" s="132">
        <v>51.91</v>
      </c>
      <c r="H368" s="33">
        <f t="shared" si="18"/>
        <v>100</v>
      </c>
      <c r="K368" s="131" t="s">
        <v>226</v>
      </c>
      <c r="L368" s="131" t="s">
        <v>227</v>
      </c>
      <c r="M368" s="131" t="s">
        <v>218</v>
      </c>
      <c r="N368" s="131" t="s">
        <v>156</v>
      </c>
      <c r="O368" s="132">
        <v>51.91</v>
      </c>
      <c r="P368" s="132">
        <v>51.91</v>
      </c>
      <c r="R368" s="47"/>
    </row>
    <row r="369" spans="2:18" ht="24.75" customHeight="1" thickBot="1" x14ac:dyDescent="0.4">
      <c r="B369" s="99" t="s">
        <v>157</v>
      </c>
      <c r="C369" s="110"/>
      <c r="D369" s="62"/>
      <c r="E369" s="88" t="s">
        <v>74</v>
      </c>
      <c r="F369" s="132">
        <v>320</v>
      </c>
      <c r="G369" s="132">
        <v>320</v>
      </c>
      <c r="H369" s="33">
        <f t="shared" si="18"/>
        <v>100</v>
      </c>
      <c r="K369" s="131" t="s">
        <v>226</v>
      </c>
      <c r="L369" s="131" t="s">
        <v>227</v>
      </c>
      <c r="M369" s="131" t="s">
        <v>218</v>
      </c>
      <c r="N369" s="131" t="s">
        <v>157</v>
      </c>
      <c r="O369" s="132">
        <v>320</v>
      </c>
      <c r="P369" s="132">
        <v>320</v>
      </c>
      <c r="R369" s="32"/>
    </row>
    <row r="370" spans="2:18" ht="24.75" customHeight="1" thickBot="1" x14ac:dyDescent="0.4">
      <c r="B370" s="99" t="s">
        <v>162</v>
      </c>
      <c r="C370" s="110"/>
      <c r="D370" s="62"/>
      <c r="E370" s="88" t="s">
        <v>78</v>
      </c>
      <c r="F370" s="132">
        <v>305</v>
      </c>
      <c r="G370" s="132">
        <v>305</v>
      </c>
      <c r="H370" s="33">
        <f t="shared" si="18"/>
        <v>100</v>
      </c>
      <c r="K370" s="131" t="s">
        <v>226</v>
      </c>
      <c r="L370" s="131" t="s">
        <v>227</v>
      </c>
      <c r="M370" s="131" t="s">
        <v>218</v>
      </c>
      <c r="N370" s="131" t="s">
        <v>162</v>
      </c>
      <c r="O370" s="132">
        <v>305</v>
      </c>
      <c r="P370" s="132">
        <v>305</v>
      </c>
      <c r="R370" s="32"/>
    </row>
    <row r="371" spans="2:18" ht="24.75" customHeight="1" thickBot="1" x14ac:dyDescent="0.3">
      <c r="B371" s="105">
        <v>52</v>
      </c>
      <c r="C371" s="106"/>
      <c r="D371" s="65"/>
      <c r="E371" s="91" t="s">
        <v>198</v>
      </c>
      <c r="F371" s="81">
        <f>F372</f>
        <v>0</v>
      </c>
      <c r="G371" s="81">
        <f>G372</f>
        <v>0</v>
      </c>
      <c r="H371" s="46" t="e">
        <f t="shared" ref="H371" si="19">G371/F371*100</f>
        <v>#DIV/0!</v>
      </c>
    </row>
    <row r="372" spans="2:18" ht="21" customHeight="1" thickBot="1" x14ac:dyDescent="0.3">
      <c r="B372" s="111">
        <v>32</v>
      </c>
      <c r="C372" s="112"/>
      <c r="D372" s="63"/>
      <c r="E372" s="94" t="s">
        <v>12</v>
      </c>
      <c r="F372" s="82">
        <f>F373+F374+F375+F376+F377+F378</f>
        <v>0</v>
      </c>
      <c r="G372" s="82">
        <f>G373+G374+G375+G376+G377+G378</f>
        <v>0</v>
      </c>
      <c r="H372" s="33" t="e">
        <f>G372/F372*100</f>
        <v>#DIV/0!</v>
      </c>
    </row>
    <row r="373" spans="2:18" ht="21" customHeight="1" thickBot="1" x14ac:dyDescent="0.3">
      <c r="B373" s="113" t="s">
        <v>147</v>
      </c>
      <c r="C373" s="114"/>
      <c r="D373" s="62"/>
      <c r="E373" s="87" t="s">
        <v>64</v>
      </c>
      <c r="F373" s="77">
        <v>0</v>
      </c>
      <c r="G373" s="78">
        <v>0</v>
      </c>
      <c r="H373" s="33" t="e">
        <f>G373/F373*100</f>
        <v>#DIV/0!</v>
      </c>
    </row>
    <row r="374" spans="2:18" ht="21" customHeight="1" x14ac:dyDescent="0.25"/>
  </sheetData>
  <mergeCells count="5">
    <mergeCell ref="B2:H2"/>
    <mergeCell ref="B4:H4"/>
    <mergeCell ref="B6:E6"/>
    <mergeCell ref="B7:E7"/>
    <mergeCell ref="B8:D8"/>
  </mergeCells>
  <pageMargins left="0.7" right="0.7" top="0.75" bottom="0.75" header="0.3" footer="0.3"/>
  <pageSetup paperSize="9" scale="55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3:H109"/>
  <sheetViews>
    <sheetView workbookViewId="0">
      <selection activeCell="G70" sqref="G70"/>
    </sheetView>
  </sheetViews>
  <sheetFormatPr defaultRowHeight="32.25" customHeight="1" x14ac:dyDescent="0.25"/>
  <cols>
    <col min="1" max="1" width="10.85546875" customWidth="1"/>
    <col min="3" max="3" width="6.42578125" bestFit="1" customWidth="1"/>
    <col min="4" max="5" width="6.42578125" customWidth="1"/>
    <col min="6" max="6" width="33.85546875" bestFit="1" customWidth="1"/>
  </cols>
  <sheetData>
    <row r="3" spans="1:8" ht="32.25" customHeight="1" x14ac:dyDescent="0.25">
      <c r="A3" s="68" t="s">
        <v>169</v>
      </c>
      <c r="B3" s="68" t="s">
        <v>170</v>
      </c>
      <c r="C3" s="68" t="s">
        <v>168</v>
      </c>
      <c r="D3" s="68"/>
      <c r="E3" s="68"/>
      <c r="F3" s="68" t="s">
        <v>171</v>
      </c>
      <c r="G3" s="68" t="s">
        <v>172</v>
      </c>
      <c r="H3" s="68" t="s">
        <v>173</v>
      </c>
    </row>
    <row r="4" spans="1:8" ht="32.25" customHeight="1" x14ac:dyDescent="0.25">
      <c r="A4" s="69" t="s">
        <v>174</v>
      </c>
      <c r="B4" s="69" t="s">
        <v>175</v>
      </c>
      <c r="C4" s="69" t="s">
        <v>176</v>
      </c>
      <c r="D4" s="69"/>
      <c r="E4" s="69"/>
      <c r="F4" s="69" t="s">
        <v>20</v>
      </c>
      <c r="G4" s="70">
        <v>182812.16</v>
      </c>
      <c r="H4" s="70">
        <v>182485.64</v>
      </c>
    </row>
    <row r="5" spans="1:8" ht="32.25" customHeight="1" x14ac:dyDescent="0.25">
      <c r="A5" s="69" t="s">
        <v>174</v>
      </c>
      <c r="B5" s="69" t="s">
        <v>175</v>
      </c>
      <c r="C5" s="69" t="s">
        <v>141</v>
      </c>
      <c r="D5" s="69"/>
      <c r="E5" s="69"/>
      <c r="F5" s="69" t="s">
        <v>57</v>
      </c>
      <c r="G5" s="70">
        <v>16724.28</v>
      </c>
      <c r="H5" s="70">
        <v>14109.04</v>
      </c>
    </row>
    <row r="6" spans="1:8" ht="32.25" customHeight="1" x14ac:dyDescent="0.25">
      <c r="A6" s="69" t="s">
        <v>174</v>
      </c>
      <c r="B6" s="69" t="s">
        <v>175</v>
      </c>
      <c r="C6" s="69" t="s">
        <v>142</v>
      </c>
      <c r="D6" s="69"/>
      <c r="E6" s="69"/>
      <c r="F6" s="69" t="s">
        <v>59</v>
      </c>
      <c r="G6" s="70">
        <v>27344.32</v>
      </c>
      <c r="H6" s="70">
        <v>27186.799999999999</v>
      </c>
    </row>
    <row r="7" spans="1:8" ht="32.25" customHeight="1" x14ac:dyDescent="0.25">
      <c r="A7" s="69" t="s">
        <v>174</v>
      </c>
      <c r="B7" s="69" t="s">
        <v>177</v>
      </c>
      <c r="C7" s="69" t="s">
        <v>143</v>
      </c>
      <c r="D7" s="69"/>
      <c r="E7" s="69"/>
      <c r="F7" s="69" t="s">
        <v>22</v>
      </c>
      <c r="G7" s="70">
        <v>358.43</v>
      </c>
      <c r="H7" s="70">
        <v>331.88</v>
      </c>
    </row>
    <row r="8" spans="1:8" ht="32.25" customHeight="1" x14ac:dyDescent="0.25">
      <c r="A8" s="69" t="s">
        <v>174</v>
      </c>
      <c r="B8" s="69" t="s">
        <v>177</v>
      </c>
      <c r="C8" s="69" t="s">
        <v>144</v>
      </c>
      <c r="D8" s="69"/>
      <c r="E8" s="69"/>
      <c r="F8" s="69" t="s">
        <v>60</v>
      </c>
      <c r="G8" s="70">
        <v>18017.07</v>
      </c>
      <c r="H8" s="70">
        <v>18984.61</v>
      </c>
    </row>
    <row r="9" spans="1:8" ht="32.25" customHeight="1" x14ac:dyDescent="0.25">
      <c r="A9" s="69" t="s">
        <v>174</v>
      </c>
      <c r="B9" s="69" t="s">
        <v>177</v>
      </c>
      <c r="C9" s="69" t="s">
        <v>146</v>
      </c>
      <c r="D9" s="69"/>
      <c r="E9" s="69"/>
      <c r="F9" s="69" t="s">
        <v>62</v>
      </c>
      <c r="G9" s="70">
        <v>13291.52</v>
      </c>
      <c r="H9" s="70">
        <v>12921.56</v>
      </c>
    </row>
    <row r="10" spans="1:8" ht="32.25" customHeight="1" x14ac:dyDescent="0.25">
      <c r="A10" s="69" t="s">
        <v>174</v>
      </c>
      <c r="B10" s="69" t="s">
        <v>177</v>
      </c>
      <c r="C10" s="69" t="s">
        <v>157</v>
      </c>
      <c r="D10" s="69"/>
      <c r="E10" s="69"/>
      <c r="F10" s="69" t="s">
        <v>74</v>
      </c>
      <c r="G10" s="70">
        <v>2136.8200000000002</v>
      </c>
      <c r="H10" s="70">
        <v>0</v>
      </c>
    </row>
    <row r="11" spans="1:8" ht="32.25" customHeight="1" x14ac:dyDescent="0.25">
      <c r="A11" s="69" t="s">
        <v>174</v>
      </c>
      <c r="B11" s="69" t="s">
        <v>177</v>
      </c>
      <c r="C11" s="69" t="s">
        <v>160</v>
      </c>
      <c r="D11" s="69"/>
      <c r="E11" s="69"/>
      <c r="F11" s="69" t="s">
        <v>178</v>
      </c>
      <c r="G11" s="70">
        <v>0</v>
      </c>
      <c r="H11" s="70">
        <v>899.31</v>
      </c>
    </row>
    <row r="12" spans="1:8" ht="32.25" customHeight="1" x14ac:dyDescent="0.25">
      <c r="A12" s="69" t="s">
        <v>174</v>
      </c>
      <c r="B12" s="69" t="s">
        <v>177</v>
      </c>
      <c r="C12" s="69" t="s">
        <v>161</v>
      </c>
      <c r="D12" s="69"/>
      <c r="E12" s="69"/>
      <c r="F12" s="69" t="s">
        <v>179</v>
      </c>
      <c r="G12" s="70">
        <v>4517.76</v>
      </c>
      <c r="H12" s="70">
        <v>4517.76</v>
      </c>
    </row>
    <row r="13" spans="1:8" ht="32.25" customHeight="1" x14ac:dyDescent="0.25">
      <c r="A13" s="69" t="s">
        <v>174</v>
      </c>
      <c r="B13" s="69" t="s">
        <v>180</v>
      </c>
      <c r="C13" s="69" t="s">
        <v>165</v>
      </c>
      <c r="D13" s="69"/>
      <c r="E13" s="69"/>
      <c r="F13" s="69" t="s">
        <v>181</v>
      </c>
      <c r="G13" s="70">
        <v>0</v>
      </c>
      <c r="H13" s="70">
        <v>3000</v>
      </c>
    </row>
    <row r="14" spans="1:8" ht="32.25" customHeight="1" x14ac:dyDescent="0.25">
      <c r="A14" s="69" t="s">
        <v>174</v>
      </c>
      <c r="B14" s="69" t="s">
        <v>182</v>
      </c>
      <c r="C14" s="69" t="s">
        <v>166</v>
      </c>
      <c r="D14" s="69"/>
      <c r="E14" s="69"/>
      <c r="F14" s="69" t="s">
        <v>88</v>
      </c>
      <c r="G14" s="70">
        <v>688.85</v>
      </c>
      <c r="H14" s="70">
        <v>688.85</v>
      </c>
    </row>
    <row r="15" spans="1:8" ht="32.25" customHeight="1" x14ac:dyDescent="0.25">
      <c r="A15" s="69" t="s">
        <v>174</v>
      </c>
      <c r="B15" s="69" t="s">
        <v>182</v>
      </c>
      <c r="C15" s="69" t="s">
        <v>167</v>
      </c>
      <c r="D15" s="69"/>
      <c r="E15" s="69"/>
      <c r="F15" s="69" t="s">
        <v>183</v>
      </c>
      <c r="G15" s="70">
        <v>0</v>
      </c>
      <c r="H15" s="70">
        <v>407.33</v>
      </c>
    </row>
    <row r="16" spans="1:8" ht="32.25" customHeight="1" x14ac:dyDescent="0.25">
      <c r="A16" s="68" t="s">
        <v>169</v>
      </c>
      <c r="B16" s="68" t="s">
        <v>170</v>
      </c>
      <c r="C16" s="68" t="s">
        <v>168</v>
      </c>
      <c r="D16" s="68"/>
      <c r="E16" s="68"/>
      <c r="F16" s="68" t="s">
        <v>171</v>
      </c>
      <c r="G16" s="68" t="s">
        <v>184</v>
      </c>
      <c r="H16" s="68" t="s">
        <v>185</v>
      </c>
    </row>
    <row r="17" spans="1:8" ht="32.25" customHeight="1" x14ac:dyDescent="0.25">
      <c r="A17" s="69" t="s">
        <v>174</v>
      </c>
      <c r="B17" s="69" t="s">
        <v>175</v>
      </c>
      <c r="C17" s="69" t="s">
        <v>141</v>
      </c>
      <c r="D17" s="69"/>
      <c r="E17" s="69"/>
      <c r="F17" s="69" t="s">
        <v>57</v>
      </c>
      <c r="G17" s="70">
        <v>750</v>
      </c>
      <c r="H17" s="70">
        <v>0</v>
      </c>
    </row>
    <row r="18" spans="1:8" ht="32.25" customHeight="1" x14ac:dyDescent="0.25">
      <c r="A18" s="69" t="s">
        <v>174</v>
      </c>
      <c r="B18" s="69" t="s">
        <v>177</v>
      </c>
      <c r="C18" s="69" t="s">
        <v>143</v>
      </c>
      <c r="D18" s="69"/>
      <c r="E18" s="69"/>
      <c r="F18" s="69" t="s">
        <v>22</v>
      </c>
      <c r="G18" s="70">
        <v>571.78</v>
      </c>
      <c r="H18" s="70">
        <v>598.32999999999993</v>
      </c>
    </row>
    <row r="19" spans="1:8" ht="32.25" customHeight="1" x14ac:dyDescent="0.25">
      <c r="A19" s="69" t="s">
        <v>174</v>
      </c>
      <c r="B19" s="69" t="s">
        <v>177</v>
      </c>
      <c r="C19" s="69" t="s">
        <v>145</v>
      </c>
      <c r="D19" s="69"/>
      <c r="E19" s="69"/>
      <c r="F19" s="69" t="s">
        <v>61</v>
      </c>
      <c r="G19" s="70">
        <v>756.02</v>
      </c>
      <c r="H19" s="70">
        <v>673.52</v>
      </c>
    </row>
    <row r="20" spans="1:8" ht="32.25" customHeight="1" x14ac:dyDescent="0.25">
      <c r="A20" s="69" t="s">
        <v>174</v>
      </c>
      <c r="B20" s="69" t="s">
        <v>177</v>
      </c>
      <c r="C20" s="69" t="s">
        <v>146</v>
      </c>
      <c r="D20" s="69"/>
      <c r="E20" s="69"/>
      <c r="F20" s="69" t="s">
        <v>62</v>
      </c>
      <c r="G20" s="70">
        <v>254</v>
      </c>
      <c r="H20" s="70">
        <v>408</v>
      </c>
    </row>
    <row r="21" spans="1:8" ht="32.25" customHeight="1" x14ac:dyDescent="0.25">
      <c r="A21" s="69" t="s">
        <v>174</v>
      </c>
      <c r="B21" s="69" t="s">
        <v>177</v>
      </c>
      <c r="C21" s="69" t="s">
        <v>147</v>
      </c>
      <c r="D21" s="69"/>
      <c r="E21" s="69"/>
      <c r="F21" s="69" t="s">
        <v>64</v>
      </c>
      <c r="G21" s="70">
        <v>13015.24</v>
      </c>
      <c r="H21" s="70">
        <v>9588.08</v>
      </c>
    </row>
    <row r="22" spans="1:8" ht="32.25" customHeight="1" x14ac:dyDescent="0.25">
      <c r="A22" s="69" t="s">
        <v>174</v>
      </c>
      <c r="B22" s="69" t="s">
        <v>177</v>
      </c>
      <c r="C22" s="69" t="s">
        <v>148</v>
      </c>
      <c r="D22" s="69"/>
      <c r="E22" s="69"/>
      <c r="F22" s="69" t="s">
        <v>65</v>
      </c>
      <c r="G22" s="70">
        <v>25400.5</v>
      </c>
      <c r="H22" s="70">
        <v>19959.64</v>
      </c>
    </row>
    <row r="23" spans="1:8" ht="32.25" customHeight="1" x14ac:dyDescent="0.25">
      <c r="A23" s="69" t="s">
        <v>174</v>
      </c>
      <c r="B23" s="69" t="s">
        <v>177</v>
      </c>
      <c r="C23" s="69" t="s">
        <v>149</v>
      </c>
      <c r="D23" s="69"/>
      <c r="E23" s="69"/>
      <c r="F23" s="69" t="s">
        <v>66</v>
      </c>
      <c r="G23" s="70">
        <v>6949.28</v>
      </c>
      <c r="H23" s="70">
        <v>6275.45</v>
      </c>
    </row>
    <row r="24" spans="1:8" ht="32.25" customHeight="1" x14ac:dyDescent="0.25">
      <c r="A24" s="69" t="s">
        <v>174</v>
      </c>
      <c r="B24" s="69" t="s">
        <v>177</v>
      </c>
      <c r="C24" s="69" t="s">
        <v>150</v>
      </c>
      <c r="D24" s="69"/>
      <c r="E24" s="69"/>
      <c r="F24" s="69" t="s">
        <v>68</v>
      </c>
      <c r="G24" s="70">
        <v>4406.5600000000004</v>
      </c>
      <c r="H24" s="70">
        <v>1278.46</v>
      </c>
    </row>
    <row r="25" spans="1:8" ht="32.25" customHeight="1" x14ac:dyDescent="0.25">
      <c r="A25" s="69" t="s">
        <v>174</v>
      </c>
      <c r="B25" s="69" t="s">
        <v>177</v>
      </c>
      <c r="C25" s="69" t="s">
        <v>151</v>
      </c>
      <c r="D25" s="69"/>
      <c r="E25" s="69"/>
      <c r="F25" s="69" t="s">
        <v>69</v>
      </c>
      <c r="G25" s="70">
        <v>0</v>
      </c>
      <c r="H25" s="70">
        <v>70.88</v>
      </c>
    </row>
    <row r="26" spans="1:8" ht="32.25" customHeight="1" x14ac:dyDescent="0.25">
      <c r="A26" s="69" t="s">
        <v>174</v>
      </c>
      <c r="B26" s="69" t="s">
        <v>177</v>
      </c>
      <c r="C26" s="69" t="s">
        <v>152</v>
      </c>
      <c r="D26" s="69"/>
      <c r="E26" s="69"/>
      <c r="F26" s="69" t="s">
        <v>70</v>
      </c>
      <c r="G26" s="70">
        <v>2264.04</v>
      </c>
      <c r="H26" s="70">
        <v>2126.4699999999998</v>
      </c>
    </row>
    <row r="27" spans="1:8" ht="32.25" customHeight="1" x14ac:dyDescent="0.25">
      <c r="A27" s="69" t="s">
        <v>174</v>
      </c>
      <c r="B27" s="69" t="s">
        <v>177</v>
      </c>
      <c r="C27" s="69" t="s">
        <v>153</v>
      </c>
      <c r="D27" s="69"/>
      <c r="E27" s="69"/>
      <c r="F27" s="69" t="s">
        <v>71</v>
      </c>
      <c r="G27" s="70">
        <v>8580.27</v>
      </c>
      <c r="H27" s="70">
        <v>1532.77</v>
      </c>
    </row>
    <row r="28" spans="1:8" ht="32.25" customHeight="1" x14ac:dyDescent="0.25">
      <c r="A28" s="69" t="s">
        <v>174</v>
      </c>
      <c r="B28" s="69" t="s">
        <v>177</v>
      </c>
      <c r="C28" s="69" t="s">
        <v>154</v>
      </c>
      <c r="D28" s="69"/>
      <c r="E28" s="69"/>
      <c r="F28" s="69" t="s">
        <v>186</v>
      </c>
      <c r="G28" s="70">
        <v>166.25</v>
      </c>
      <c r="H28" s="70">
        <v>166.25</v>
      </c>
    </row>
    <row r="29" spans="1:8" ht="32.25" customHeight="1" x14ac:dyDescent="0.25">
      <c r="A29" s="69" t="s">
        <v>174</v>
      </c>
      <c r="B29" s="69" t="s">
        <v>177</v>
      </c>
      <c r="C29" s="69" t="s">
        <v>155</v>
      </c>
      <c r="D29" s="69"/>
      <c r="E29" s="69"/>
      <c r="F29" s="69" t="s">
        <v>72</v>
      </c>
      <c r="G29" s="70">
        <v>1901.75</v>
      </c>
      <c r="H29" s="70">
        <v>1908.8200000000002</v>
      </c>
    </row>
    <row r="30" spans="1:8" ht="32.25" customHeight="1" x14ac:dyDescent="0.25">
      <c r="A30" s="69" t="s">
        <v>174</v>
      </c>
      <c r="B30" s="69" t="s">
        <v>177</v>
      </c>
      <c r="C30" s="69" t="s">
        <v>156</v>
      </c>
      <c r="D30" s="69"/>
      <c r="E30" s="69"/>
      <c r="F30" s="69" t="s">
        <v>73</v>
      </c>
      <c r="G30" s="70">
        <v>1218.67</v>
      </c>
      <c r="H30" s="70">
        <v>1203.97</v>
      </c>
    </row>
    <row r="31" spans="1:8" ht="32.25" customHeight="1" x14ac:dyDescent="0.25">
      <c r="A31" s="69" t="s">
        <v>174</v>
      </c>
      <c r="B31" s="69" t="s">
        <v>177</v>
      </c>
      <c r="C31" s="69" t="s">
        <v>157</v>
      </c>
      <c r="D31" s="69"/>
      <c r="E31" s="69"/>
      <c r="F31" s="69" t="s">
        <v>74</v>
      </c>
      <c r="G31" s="70">
        <v>5372.3899999999994</v>
      </c>
      <c r="H31" s="70">
        <v>8119.73</v>
      </c>
    </row>
    <row r="32" spans="1:8" ht="32.25" customHeight="1" x14ac:dyDescent="0.25">
      <c r="A32" s="69" t="s">
        <v>174</v>
      </c>
      <c r="B32" s="69" t="s">
        <v>177</v>
      </c>
      <c r="C32" s="69" t="s">
        <v>158</v>
      </c>
      <c r="D32" s="69"/>
      <c r="E32" s="69"/>
      <c r="F32" s="69" t="s">
        <v>75</v>
      </c>
      <c r="G32" s="70">
        <v>1201.6099999999999</v>
      </c>
      <c r="H32" s="70">
        <v>2587.31</v>
      </c>
    </row>
    <row r="33" spans="1:8" ht="32.25" customHeight="1" x14ac:dyDescent="0.25">
      <c r="A33" s="69" t="s">
        <v>174</v>
      </c>
      <c r="B33" s="69" t="s">
        <v>177</v>
      </c>
      <c r="C33" s="69" t="s">
        <v>159</v>
      </c>
      <c r="D33" s="69"/>
      <c r="E33" s="69"/>
      <c r="F33" s="69" t="s">
        <v>76</v>
      </c>
      <c r="G33" s="70">
        <v>2030.5100000000002</v>
      </c>
      <c r="H33" s="70">
        <v>2869.88</v>
      </c>
    </row>
    <row r="34" spans="1:8" ht="32.25" customHeight="1" x14ac:dyDescent="0.25">
      <c r="A34" s="69" t="s">
        <v>174</v>
      </c>
      <c r="B34" s="69" t="s">
        <v>177</v>
      </c>
      <c r="C34" s="69" t="s">
        <v>162</v>
      </c>
      <c r="D34" s="69"/>
      <c r="E34" s="69"/>
      <c r="F34" s="69" t="s">
        <v>78</v>
      </c>
      <c r="G34" s="70">
        <v>1847.93</v>
      </c>
      <c r="H34" s="70">
        <v>1847.53</v>
      </c>
    </row>
    <row r="35" spans="1:8" ht="32.25" customHeight="1" x14ac:dyDescent="0.25">
      <c r="A35" s="69" t="s">
        <v>174</v>
      </c>
      <c r="B35" s="69" t="s">
        <v>177</v>
      </c>
      <c r="C35" s="69" t="s">
        <v>163</v>
      </c>
      <c r="D35" s="69"/>
      <c r="E35" s="69"/>
      <c r="F35" s="69" t="s">
        <v>79</v>
      </c>
      <c r="G35" s="70">
        <v>51.87</v>
      </c>
      <c r="H35" s="70">
        <v>51.87</v>
      </c>
    </row>
    <row r="36" spans="1:8" ht="32.25" customHeight="1" x14ac:dyDescent="0.25">
      <c r="A36" s="69" t="s">
        <v>174</v>
      </c>
      <c r="B36" s="69" t="s">
        <v>187</v>
      </c>
      <c r="C36" s="69" t="s">
        <v>164</v>
      </c>
      <c r="D36" s="69"/>
      <c r="E36" s="69"/>
      <c r="F36" s="69" t="s">
        <v>83</v>
      </c>
      <c r="G36" s="70">
        <v>650.98</v>
      </c>
      <c r="H36" s="70">
        <v>666.34</v>
      </c>
    </row>
    <row r="37" spans="1:8" ht="32.25" customHeight="1" x14ac:dyDescent="0.25">
      <c r="A37" s="69" t="s">
        <v>174</v>
      </c>
      <c r="B37" s="69" t="s">
        <v>182</v>
      </c>
      <c r="C37" s="69" t="s">
        <v>167</v>
      </c>
      <c r="D37" s="69"/>
      <c r="E37" s="69"/>
      <c r="F37" s="69" t="s">
        <v>183</v>
      </c>
      <c r="G37" s="70">
        <v>407.33</v>
      </c>
      <c r="H37" s="70">
        <v>0</v>
      </c>
    </row>
    <row r="38" spans="1:8" ht="32.25" customHeight="1" x14ac:dyDescent="0.25">
      <c r="A38" s="68" t="s">
        <v>169</v>
      </c>
      <c r="B38" s="68" t="s">
        <v>170</v>
      </c>
      <c r="C38" s="68" t="s">
        <v>168</v>
      </c>
      <c r="D38" s="68"/>
      <c r="E38" s="68"/>
      <c r="F38" s="68" t="s">
        <v>171</v>
      </c>
      <c r="G38" s="68" t="s">
        <v>188</v>
      </c>
      <c r="H38" s="68" t="s">
        <v>189</v>
      </c>
    </row>
    <row r="39" spans="1:8" ht="32.25" customHeight="1" x14ac:dyDescent="0.25">
      <c r="A39" s="69" t="s">
        <v>174</v>
      </c>
      <c r="B39" s="69" t="s">
        <v>175</v>
      </c>
      <c r="C39" s="69" t="s">
        <v>176</v>
      </c>
      <c r="D39" s="69"/>
      <c r="E39" s="69"/>
      <c r="F39" s="69" t="s">
        <v>20</v>
      </c>
      <c r="G39" s="70">
        <v>47051.76</v>
      </c>
      <c r="H39" s="70">
        <v>47051.76</v>
      </c>
    </row>
    <row r="40" spans="1:8" ht="32.25" customHeight="1" x14ac:dyDescent="0.25">
      <c r="A40" s="69" t="s">
        <v>174</v>
      </c>
      <c r="B40" s="69" t="s">
        <v>175</v>
      </c>
      <c r="C40" s="69" t="s">
        <v>141</v>
      </c>
      <c r="D40" s="69"/>
      <c r="E40" s="69"/>
      <c r="F40" s="69" t="s">
        <v>57</v>
      </c>
      <c r="G40" s="70">
        <v>600</v>
      </c>
      <c r="H40" s="70">
        <v>600</v>
      </c>
    </row>
    <row r="41" spans="1:8" ht="32.25" customHeight="1" x14ac:dyDescent="0.25">
      <c r="A41" s="69" t="s">
        <v>174</v>
      </c>
      <c r="B41" s="69" t="s">
        <v>175</v>
      </c>
      <c r="C41" s="69" t="s">
        <v>142</v>
      </c>
      <c r="D41" s="69"/>
      <c r="E41" s="69"/>
      <c r="F41" s="69" t="s">
        <v>59</v>
      </c>
      <c r="G41" s="70">
        <v>7130</v>
      </c>
      <c r="H41" s="70">
        <v>7130</v>
      </c>
    </row>
    <row r="42" spans="1:8" ht="32.25" customHeight="1" x14ac:dyDescent="0.25">
      <c r="A42" s="69" t="s">
        <v>174</v>
      </c>
      <c r="B42" s="69" t="s">
        <v>177</v>
      </c>
      <c r="C42" s="69" t="s">
        <v>146</v>
      </c>
      <c r="D42" s="69"/>
      <c r="E42" s="69"/>
      <c r="F42" s="69" t="s">
        <v>62</v>
      </c>
      <c r="G42" s="70">
        <v>194.29</v>
      </c>
      <c r="H42" s="70">
        <v>194.29</v>
      </c>
    </row>
    <row r="43" spans="1:8" ht="32.25" customHeight="1" x14ac:dyDescent="0.25">
      <c r="A43" s="69" t="s">
        <v>174</v>
      </c>
      <c r="B43" s="69" t="s">
        <v>177</v>
      </c>
      <c r="C43" s="69" t="s">
        <v>154</v>
      </c>
      <c r="D43" s="69"/>
      <c r="E43" s="69"/>
      <c r="F43" s="69" t="s">
        <v>186</v>
      </c>
      <c r="G43" s="70">
        <v>690.14</v>
      </c>
      <c r="H43" s="70">
        <v>690.14</v>
      </c>
    </row>
    <row r="44" spans="1:8" ht="32.25" customHeight="1" x14ac:dyDescent="0.25">
      <c r="A44" s="69" t="s">
        <v>174</v>
      </c>
      <c r="B44" s="69" t="s">
        <v>177</v>
      </c>
      <c r="C44" s="69" t="s">
        <v>163</v>
      </c>
      <c r="D44" s="69"/>
      <c r="E44" s="69"/>
      <c r="F44" s="69" t="s">
        <v>79</v>
      </c>
      <c r="G44" s="70">
        <v>331.94</v>
      </c>
      <c r="H44" s="70">
        <v>331.94</v>
      </c>
    </row>
    <row r="45" spans="1:8" ht="32.25" customHeight="1" x14ac:dyDescent="0.25">
      <c r="A45" s="68" t="s">
        <v>169</v>
      </c>
      <c r="B45" s="68" t="s">
        <v>170</v>
      </c>
      <c r="C45" s="68" t="s">
        <v>168</v>
      </c>
      <c r="D45" s="68"/>
      <c r="E45" s="68"/>
      <c r="F45" s="68" t="s">
        <v>171</v>
      </c>
      <c r="G45" s="68" t="s">
        <v>190</v>
      </c>
      <c r="H45" s="68" t="s">
        <v>191</v>
      </c>
    </row>
    <row r="46" spans="1:8" ht="32.25" customHeight="1" x14ac:dyDescent="0.25">
      <c r="A46" s="69" t="s">
        <v>192</v>
      </c>
      <c r="B46" s="69" t="s">
        <v>175</v>
      </c>
      <c r="C46" s="69" t="s">
        <v>176</v>
      </c>
      <c r="D46" s="69"/>
      <c r="E46" s="69"/>
      <c r="F46" s="69" t="s">
        <v>20</v>
      </c>
      <c r="G46" s="70">
        <v>16124.24</v>
      </c>
      <c r="H46" s="70">
        <v>15726.54</v>
      </c>
    </row>
    <row r="47" spans="1:8" ht="32.25" customHeight="1" x14ac:dyDescent="0.25">
      <c r="A47" s="69" t="s">
        <v>192</v>
      </c>
      <c r="B47" s="69" t="s">
        <v>175</v>
      </c>
      <c r="C47" s="69" t="s">
        <v>141</v>
      </c>
      <c r="D47" s="69"/>
      <c r="E47" s="69"/>
      <c r="F47" s="69" t="s">
        <v>57</v>
      </c>
      <c r="G47" s="70">
        <v>932.73</v>
      </c>
      <c r="H47" s="70">
        <v>580</v>
      </c>
    </row>
    <row r="48" spans="1:8" ht="32.25" customHeight="1" x14ac:dyDescent="0.25">
      <c r="A48" s="69" t="s">
        <v>192</v>
      </c>
      <c r="B48" s="69" t="s">
        <v>175</v>
      </c>
      <c r="C48" s="69" t="s">
        <v>142</v>
      </c>
      <c r="D48" s="69"/>
      <c r="E48" s="69"/>
      <c r="F48" s="69" t="s">
        <v>59</v>
      </c>
      <c r="G48" s="70">
        <v>2849.99</v>
      </c>
      <c r="H48" s="70">
        <v>2602.11</v>
      </c>
    </row>
    <row r="49" spans="1:8" ht="32.25" customHeight="1" x14ac:dyDescent="0.25">
      <c r="A49" s="69" t="s">
        <v>192</v>
      </c>
      <c r="B49" s="69" t="s">
        <v>177</v>
      </c>
      <c r="C49" s="69" t="s">
        <v>144</v>
      </c>
      <c r="D49" s="69"/>
      <c r="E49" s="69"/>
      <c r="F49" s="69" t="s">
        <v>60</v>
      </c>
      <c r="G49" s="70">
        <v>1380.63</v>
      </c>
      <c r="H49" s="70">
        <v>1267.98</v>
      </c>
    </row>
    <row r="50" spans="1:8" ht="32.25" customHeight="1" x14ac:dyDescent="0.25">
      <c r="A50" s="69" t="s">
        <v>192</v>
      </c>
      <c r="B50" s="69" t="s">
        <v>177</v>
      </c>
      <c r="C50" s="69" t="s">
        <v>146</v>
      </c>
      <c r="D50" s="69"/>
      <c r="E50" s="69"/>
      <c r="F50" s="69" t="s">
        <v>62</v>
      </c>
      <c r="G50" s="70">
        <v>829.73</v>
      </c>
      <c r="H50" s="70">
        <v>780.83</v>
      </c>
    </row>
    <row r="51" spans="1:8" ht="32.25" customHeight="1" x14ac:dyDescent="0.25">
      <c r="A51" s="69" t="s">
        <v>192</v>
      </c>
      <c r="B51" s="69" t="s">
        <v>177</v>
      </c>
      <c r="C51" s="69" t="s">
        <v>147</v>
      </c>
      <c r="D51" s="69"/>
      <c r="E51" s="69"/>
      <c r="F51" s="69" t="s">
        <v>64</v>
      </c>
      <c r="G51" s="70">
        <v>766.48</v>
      </c>
      <c r="H51" s="70">
        <v>763</v>
      </c>
    </row>
    <row r="52" spans="1:8" ht="32.25" customHeight="1" x14ac:dyDescent="0.25">
      <c r="A52" s="69" t="s">
        <v>192</v>
      </c>
      <c r="B52" s="69" t="s">
        <v>177</v>
      </c>
      <c r="C52" s="69" t="s">
        <v>156</v>
      </c>
      <c r="D52" s="69"/>
      <c r="E52" s="69"/>
      <c r="F52" s="69" t="s">
        <v>73</v>
      </c>
      <c r="G52" s="70">
        <v>43.8</v>
      </c>
      <c r="H52" s="70">
        <v>43.8</v>
      </c>
    </row>
    <row r="53" spans="1:8" ht="32.25" customHeight="1" x14ac:dyDescent="0.25">
      <c r="A53" s="69" t="s">
        <v>192</v>
      </c>
      <c r="B53" s="69" t="s">
        <v>177</v>
      </c>
      <c r="C53" s="69" t="s">
        <v>157</v>
      </c>
      <c r="D53" s="69"/>
      <c r="E53" s="69"/>
      <c r="F53" s="69" t="s">
        <v>74</v>
      </c>
      <c r="G53" s="70">
        <v>252.73</v>
      </c>
      <c r="H53" s="70">
        <v>212.73</v>
      </c>
    </row>
    <row r="54" spans="1:8" ht="32.25" customHeight="1" x14ac:dyDescent="0.25">
      <c r="A54" s="69" t="s">
        <v>192</v>
      </c>
      <c r="B54" s="69" t="s">
        <v>177</v>
      </c>
      <c r="C54" s="69" t="s">
        <v>162</v>
      </c>
      <c r="D54" s="69"/>
      <c r="E54" s="69"/>
      <c r="F54" s="69" t="s">
        <v>78</v>
      </c>
      <c r="G54" s="70">
        <v>0</v>
      </c>
      <c r="H54" s="70">
        <v>222</v>
      </c>
    </row>
    <row r="55" spans="1:8" ht="32.25" customHeight="1" x14ac:dyDescent="0.25">
      <c r="A55" s="68" t="s">
        <v>169</v>
      </c>
      <c r="B55" s="68" t="s">
        <v>170</v>
      </c>
      <c r="C55" s="68" t="s">
        <v>168</v>
      </c>
      <c r="D55" s="68"/>
      <c r="E55" s="68"/>
      <c r="F55" s="68" t="s">
        <v>171</v>
      </c>
      <c r="G55" s="68" t="s">
        <v>188</v>
      </c>
      <c r="H55" s="68" t="s">
        <v>189</v>
      </c>
    </row>
    <row r="56" spans="1:8" ht="32.25" customHeight="1" x14ac:dyDescent="0.25">
      <c r="A56" s="69" t="s">
        <v>192</v>
      </c>
      <c r="B56" s="69" t="s">
        <v>177</v>
      </c>
      <c r="C56" s="69" t="s">
        <v>147</v>
      </c>
      <c r="D56" s="69"/>
      <c r="E56" s="69"/>
      <c r="F56" s="69" t="s">
        <v>64</v>
      </c>
      <c r="G56" s="70">
        <v>96.52</v>
      </c>
      <c r="H56" s="70">
        <v>0</v>
      </c>
    </row>
    <row r="57" spans="1:8" ht="32.25" customHeight="1" x14ac:dyDescent="0.25">
      <c r="A57" s="68" t="s">
        <v>169</v>
      </c>
      <c r="B57" s="68" t="s">
        <v>170</v>
      </c>
      <c r="C57" s="68" t="s">
        <v>168</v>
      </c>
      <c r="D57" s="68"/>
      <c r="E57" s="68"/>
      <c r="F57" s="68" t="s">
        <v>171</v>
      </c>
      <c r="G57" s="68" t="s">
        <v>190</v>
      </c>
      <c r="H57" s="68" t="s">
        <v>191</v>
      </c>
    </row>
    <row r="58" spans="1:8" ht="32.25" customHeight="1" x14ac:dyDescent="0.25">
      <c r="A58" s="69" t="s">
        <v>193</v>
      </c>
      <c r="B58" s="69" t="s">
        <v>177</v>
      </c>
      <c r="C58" s="69" t="s">
        <v>147</v>
      </c>
      <c r="D58" s="69"/>
      <c r="E58" s="69"/>
      <c r="F58" s="69" t="s">
        <v>64</v>
      </c>
      <c r="G58" s="70">
        <v>202.73999999999998</v>
      </c>
      <c r="H58" s="70">
        <v>182.73999999999998</v>
      </c>
    </row>
    <row r="59" spans="1:8" ht="32.25" customHeight="1" x14ac:dyDescent="0.25">
      <c r="A59" s="69" t="s">
        <v>193</v>
      </c>
      <c r="B59" s="69" t="s">
        <v>177</v>
      </c>
      <c r="C59" s="69" t="s">
        <v>157</v>
      </c>
      <c r="D59" s="69"/>
      <c r="E59" s="69"/>
      <c r="F59" s="69" t="s">
        <v>74</v>
      </c>
      <c r="G59" s="70">
        <v>126.36</v>
      </c>
      <c r="H59" s="70">
        <v>106.36</v>
      </c>
    </row>
    <row r="60" spans="1:8" ht="32.25" customHeight="1" x14ac:dyDescent="0.25">
      <c r="A60" s="69" t="s">
        <v>193</v>
      </c>
      <c r="B60" s="69" t="s">
        <v>177</v>
      </c>
      <c r="C60" s="69" t="s">
        <v>162</v>
      </c>
      <c r="D60" s="69"/>
      <c r="E60" s="69"/>
      <c r="F60" s="69" t="s">
        <v>78</v>
      </c>
      <c r="G60" s="70">
        <v>0</v>
      </c>
      <c r="H60" s="70">
        <v>32</v>
      </c>
    </row>
    <row r="61" spans="1:8" ht="32.25" customHeight="1" x14ac:dyDescent="0.25">
      <c r="A61" s="68" t="s">
        <v>169</v>
      </c>
      <c r="B61" s="68" t="s">
        <v>170</v>
      </c>
      <c r="C61" s="68" t="s">
        <v>168</v>
      </c>
      <c r="D61" s="68"/>
      <c r="E61" s="68"/>
      <c r="F61" s="68" t="s">
        <v>171</v>
      </c>
      <c r="G61" s="68" t="s">
        <v>172</v>
      </c>
      <c r="H61" s="68" t="s">
        <v>173</v>
      </c>
    </row>
    <row r="62" spans="1:8" ht="32.25" customHeight="1" x14ac:dyDescent="0.25">
      <c r="A62" s="69" t="s">
        <v>194</v>
      </c>
      <c r="B62" s="69" t="s">
        <v>175</v>
      </c>
      <c r="C62" s="69" t="s">
        <v>176</v>
      </c>
      <c r="D62" s="69"/>
      <c r="E62" s="69"/>
      <c r="F62" s="69" t="s">
        <v>20</v>
      </c>
      <c r="G62" s="70">
        <v>8371.86</v>
      </c>
      <c r="H62" s="70">
        <v>8372.92</v>
      </c>
    </row>
    <row r="63" spans="1:8" ht="32.25" customHeight="1" x14ac:dyDescent="0.25">
      <c r="A63" s="69" t="s">
        <v>194</v>
      </c>
      <c r="B63" s="69" t="s">
        <v>175</v>
      </c>
      <c r="C63" s="69" t="s">
        <v>141</v>
      </c>
      <c r="D63" s="69"/>
      <c r="E63" s="69"/>
      <c r="F63" s="69" t="s">
        <v>57</v>
      </c>
      <c r="G63" s="70">
        <v>532.73</v>
      </c>
      <c r="H63" s="70">
        <v>250</v>
      </c>
    </row>
    <row r="64" spans="1:8" ht="32.25" customHeight="1" x14ac:dyDescent="0.25">
      <c r="A64" s="69" t="s">
        <v>194</v>
      </c>
      <c r="B64" s="69" t="s">
        <v>175</v>
      </c>
      <c r="C64" s="69" t="s">
        <v>142</v>
      </c>
      <c r="D64" s="69"/>
      <c r="E64" s="69"/>
      <c r="F64" s="69" t="s">
        <v>59</v>
      </c>
      <c r="G64" s="70">
        <v>1381.37</v>
      </c>
      <c r="H64" s="70">
        <v>1381.34</v>
      </c>
    </row>
    <row r="65" spans="1:8" ht="32.25" customHeight="1" x14ac:dyDescent="0.25">
      <c r="A65" s="69" t="s">
        <v>194</v>
      </c>
      <c r="B65" s="69" t="s">
        <v>177</v>
      </c>
      <c r="C65" s="69" t="s">
        <v>144</v>
      </c>
      <c r="D65" s="69"/>
      <c r="E65" s="69"/>
      <c r="F65" s="69" t="s">
        <v>60</v>
      </c>
      <c r="G65" s="70">
        <v>1134.52</v>
      </c>
      <c r="H65" s="70">
        <v>1107.97</v>
      </c>
    </row>
    <row r="66" spans="1:8" ht="32.25" customHeight="1" x14ac:dyDescent="0.25">
      <c r="A66" s="69" t="s">
        <v>194</v>
      </c>
      <c r="B66" s="69" t="s">
        <v>177</v>
      </c>
      <c r="C66" s="69" t="s">
        <v>146</v>
      </c>
      <c r="D66" s="69"/>
      <c r="E66" s="69"/>
      <c r="F66" s="69" t="s">
        <v>62</v>
      </c>
      <c r="G66" s="70">
        <v>414.26</v>
      </c>
      <c r="H66" s="70">
        <v>403.74</v>
      </c>
    </row>
    <row r="67" spans="1:8" ht="32.25" customHeight="1" x14ac:dyDescent="0.25">
      <c r="A67" s="69" t="s">
        <v>194</v>
      </c>
      <c r="B67" s="69" t="s">
        <v>177</v>
      </c>
      <c r="C67" s="69" t="s">
        <v>147</v>
      </c>
      <c r="D67" s="69"/>
      <c r="E67" s="69"/>
      <c r="F67" s="69" t="s">
        <v>64</v>
      </c>
      <c r="G67" s="70">
        <v>377.15</v>
      </c>
      <c r="H67" s="70">
        <v>327.14999999999998</v>
      </c>
    </row>
    <row r="68" spans="1:8" ht="32.25" customHeight="1" x14ac:dyDescent="0.25">
      <c r="A68" s="69" t="s">
        <v>194</v>
      </c>
      <c r="B68" s="69" t="s">
        <v>177</v>
      </c>
      <c r="C68" s="69" t="s">
        <v>157</v>
      </c>
      <c r="D68" s="69"/>
      <c r="E68" s="69"/>
      <c r="F68" s="69" t="s">
        <v>74</v>
      </c>
      <c r="G68" s="70">
        <v>126.35</v>
      </c>
      <c r="H68" s="70">
        <v>106.35</v>
      </c>
    </row>
    <row r="69" spans="1:8" ht="32.25" customHeight="1" x14ac:dyDescent="0.25">
      <c r="A69" s="69" t="s">
        <v>194</v>
      </c>
      <c r="B69" s="69" t="s">
        <v>177</v>
      </c>
      <c r="C69" s="69" t="s">
        <v>162</v>
      </c>
      <c r="D69" s="69"/>
      <c r="E69" s="69"/>
      <c r="F69" s="69" t="s">
        <v>78</v>
      </c>
      <c r="G69" s="70">
        <v>0</v>
      </c>
      <c r="H69" s="70">
        <v>90</v>
      </c>
    </row>
    <row r="70" spans="1:8" ht="32.25" customHeight="1" x14ac:dyDescent="0.25">
      <c r="A70" s="68" t="s">
        <v>169</v>
      </c>
      <c r="B70" s="68" t="s">
        <v>170</v>
      </c>
      <c r="C70" s="68" t="s">
        <v>168</v>
      </c>
      <c r="D70" s="68"/>
      <c r="E70" s="68"/>
      <c r="F70" s="68" t="s">
        <v>171</v>
      </c>
      <c r="G70" s="68" t="s">
        <v>195</v>
      </c>
      <c r="H70" s="68" t="s">
        <v>196</v>
      </c>
    </row>
    <row r="71" spans="1:8" ht="32.25" customHeight="1" x14ac:dyDescent="0.25">
      <c r="A71" s="69" t="s">
        <v>194</v>
      </c>
      <c r="B71" s="69" t="s">
        <v>177</v>
      </c>
      <c r="C71" s="69" t="s">
        <v>145</v>
      </c>
      <c r="D71" s="69"/>
      <c r="E71" s="69"/>
      <c r="F71" s="69" t="s">
        <v>61</v>
      </c>
      <c r="G71" s="70">
        <v>200</v>
      </c>
      <c r="H71" s="70">
        <v>200</v>
      </c>
    </row>
    <row r="72" spans="1:8" ht="32.25" customHeight="1" x14ac:dyDescent="0.25">
      <c r="A72" s="69" t="s">
        <v>194</v>
      </c>
      <c r="B72" s="69" t="s">
        <v>177</v>
      </c>
      <c r="C72" s="69" t="s">
        <v>147</v>
      </c>
      <c r="D72" s="69"/>
      <c r="E72" s="69"/>
      <c r="F72" s="69" t="s">
        <v>64</v>
      </c>
      <c r="G72" s="70">
        <v>2210.9499999999998</v>
      </c>
      <c r="H72" s="70">
        <v>2210.9499999999998</v>
      </c>
    </row>
    <row r="73" spans="1:8" ht="32.25" customHeight="1" x14ac:dyDescent="0.25">
      <c r="A73" s="68" t="s">
        <v>169</v>
      </c>
      <c r="B73" s="68" t="s">
        <v>170</v>
      </c>
      <c r="C73" s="68" t="s">
        <v>168</v>
      </c>
      <c r="D73" s="68"/>
      <c r="E73" s="68"/>
      <c r="F73" s="68" t="s">
        <v>171</v>
      </c>
      <c r="G73" s="68" t="s">
        <v>190</v>
      </c>
      <c r="H73" s="68" t="s">
        <v>191</v>
      </c>
    </row>
    <row r="74" spans="1:8" ht="32.25" customHeight="1" x14ac:dyDescent="0.25">
      <c r="A74" s="69" t="s">
        <v>197</v>
      </c>
      <c r="B74" s="69" t="s">
        <v>175</v>
      </c>
      <c r="C74" s="69" t="s">
        <v>176</v>
      </c>
      <c r="D74" s="69"/>
      <c r="E74" s="69"/>
      <c r="F74" s="69" t="s">
        <v>20</v>
      </c>
      <c r="G74" s="70">
        <v>59527.88</v>
      </c>
      <c r="H74" s="70">
        <v>59633.3</v>
      </c>
    </row>
    <row r="75" spans="1:8" ht="32.25" customHeight="1" x14ac:dyDescent="0.25">
      <c r="A75" s="69" t="s">
        <v>197</v>
      </c>
      <c r="B75" s="69" t="s">
        <v>175</v>
      </c>
      <c r="C75" s="69" t="s">
        <v>141</v>
      </c>
      <c r="D75" s="69"/>
      <c r="E75" s="69"/>
      <c r="F75" s="69" t="s">
        <v>57</v>
      </c>
      <c r="G75" s="70">
        <v>6474.83</v>
      </c>
      <c r="H75" s="70">
        <v>4947.9400000000005</v>
      </c>
    </row>
    <row r="76" spans="1:8" ht="32.25" customHeight="1" x14ac:dyDescent="0.25">
      <c r="A76" s="69" t="s">
        <v>197</v>
      </c>
      <c r="B76" s="69" t="s">
        <v>175</v>
      </c>
      <c r="C76" s="69" t="s">
        <v>142</v>
      </c>
      <c r="D76" s="69"/>
      <c r="E76" s="69"/>
      <c r="F76" s="69" t="s">
        <v>59</v>
      </c>
      <c r="G76" s="70">
        <v>7938.28</v>
      </c>
      <c r="H76" s="70">
        <v>7913.2</v>
      </c>
    </row>
    <row r="77" spans="1:8" ht="32.25" customHeight="1" x14ac:dyDescent="0.25">
      <c r="A77" s="69" t="s">
        <v>197</v>
      </c>
      <c r="B77" s="69" t="s">
        <v>177</v>
      </c>
      <c r="C77" s="69" t="s">
        <v>144</v>
      </c>
      <c r="D77" s="69"/>
      <c r="E77" s="69"/>
      <c r="F77" s="69" t="s">
        <v>60</v>
      </c>
      <c r="G77" s="70">
        <v>7502.62</v>
      </c>
      <c r="H77" s="70">
        <v>7376.95</v>
      </c>
    </row>
    <row r="78" spans="1:8" ht="32.25" customHeight="1" x14ac:dyDescent="0.25">
      <c r="A78" s="69" t="s">
        <v>197</v>
      </c>
      <c r="B78" s="69" t="s">
        <v>177</v>
      </c>
      <c r="C78" s="69" t="s">
        <v>146</v>
      </c>
      <c r="D78" s="69"/>
      <c r="E78" s="69"/>
      <c r="F78" s="69" t="s">
        <v>62</v>
      </c>
      <c r="G78" s="70">
        <v>2340.12</v>
      </c>
      <c r="H78" s="70">
        <v>2234.4300000000003</v>
      </c>
    </row>
    <row r="79" spans="1:8" ht="32.25" customHeight="1" x14ac:dyDescent="0.25">
      <c r="A79" s="69" t="s">
        <v>197</v>
      </c>
      <c r="B79" s="69" t="s">
        <v>177</v>
      </c>
      <c r="C79" s="69" t="s">
        <v>157</v>
      </c>
      <c r="D79" s="69"/>
      <c r="E79" s="69"/>
      <c r="F79" s="69" t="s">
        <v>74</v>
      </c>
      <c r="G79" s="70">
        <v>1221.03</v>
      </c>
      <c r="H79" s="70">
        <v>1526.29</v>
      </c>
    </row>
    <row r="80" spans="1:8" ht="32.25" customHeight="1" x14ac:dyDescent="0.25">
      <c r="A80" s="69" t="s">
        <v>197</v>
      </c>
      <c r="B80" s="69" t="s">
        <v>177</v>
      </c>
      <c r="C80" s="69" t="s">
        <v>159</v>
      </c>
      <c r="D80" s="69"/>
      <c r="E80" s="69"/>
      <c r="F80" s="69" t="s">
        <v>76</v>
      </c>
      <c r="G80" s="70">
        <v>300</v>
      </c>
      <c r="H80" s="70">
        <v>402.37</v>
      </c>
    </row>
    <row r="81" spans="1:8" ht="32.25" customHeight="1" x14ac:dyDescent="0.25">
      <c r="A81" s="68" t="s">
        <v>169</v>
      </c>
      <c r="B81" s="68" t="s">
        <v>170</v>
      </c>
      <c r="C81" s="68" t="s">
        <v>168</v>
      </c>
      <c r="D81" s="68"/>
      <c r="E81" s="68"/>
      <c r="F81" s="68" t="s">
        <v>171</v>
      </c>
      <c r="G81" s="68" t="s">
        <v>184</v>
      </c>
      <c r="H81" s="68" t="s">
        <v>185</v>
      </c>
    </row>
    <row r="82" spans="1:8" ht="32.25" customHeight="1" x14ac:dyDescent="0.25">
      <c r="A82" s="69" t="s">
        <v>197</v>
      </c>
      <c r="B82" s="69" t="s">
        <v>175</v>
      </c>
      <c r="C82" s="69" t="s">
        <v>141</v>
      </c>
      <c r="D82" s="69"/>
      <c r="E82" s="69"/>
      <c r="F82" s="69" t="s">
        <v>57</v>
      </c>
      <c r="G82" s="70">
        <v>150</v>
      </c>
      <c r="H82" s="70">
        <v>150</v>
      </c>
    </row>
    <row r="83" spans="1:8" ht="32.25" customHeight="1" x14ac:dyDescent="0.25">
      <c r="A83" s="69" t="s">
        <v>197</v>
      </c>
      <c r="B83" s="69" t="s">
        <v>177</v>
      </c>
      <c r="C83" s="69" t="s">
        <v>145</v>
      </c>
      <c r="D83" s="69"/>
      <c r="E83" s="69"/>
      <c r="F83" s="69" t="s">
        <v>61</v>
      </c>
      <c r="G83" s="70">
        <v>162.5</v>
      </c>
      <c r="H83" s="70">
        <v>90</v>
      </c>
    </row>
    <row r="84" spans="1:8" ht="32.25" customHeight="1" x14ac:dyDescent="0.25">
      <c r="A84" s="69" t="s">
        <v>197</v>
      </c>
      <c r="B84" s="69" t="s">
        <v>177</v>
      </c>
      <c r="C84" s="69" t="s">
        <v>146</v>
      </c>
      <c r="D84" s="69"/>
      <c r="E84" s="69"/>
      <c r="F84" s="69" t="s">
        <v>62</v>
      </c>
      <c r="G84" s="70">
        <v>1831.79</v>
      </c>
      <c r="H84" s="70">
        <v>1831.79</v>
      </c>
    </row>
    <row r="85" spans="1:8" ht="32.25" customHeight="1" x14ac:dyDescent="0.25">
      <c r="A85" s="69" t="s">
        <v>197</v>
      </c>
      <c r="B85" s="69" t="s">
        <v>177</v>
      </c>
      <c r="C85" s="69" t="s">
        <v>147</v>
      </c>
      <c r="D85" s="69"/>
      <c r="E85" s="69"/>
      <c r="F85" s="69" t="s">
        <v>64</v>
      </c>
      <c r="G85" s="70">
        <v>4073.68</v>
      </c>
      <c r="H85" s="70">
        <v>4432.7300000000005</v>
      </c>
    </row>
    <row r="86" spans="1:8" ht="32.25" customHeight="1" x14ac:dyDescent="0.25">
      <c r="A86" s="69" t="s">
        <v>197</v>
      </c>
      <c r="B86" s="69" t="s">
        <v>177</v>
      </c>
      <c r="C86" s="69" t="s">
        <v>148</v>
      </c>
      <c r="D86" s="69"/>
      <c r="E86" s="69"/>
      <c r="F86" s="69" t="s">
        <v>65</v>
      </c>
      <c r="G86" s="70">
        <v>11170</v>
      </c>
      <c r="H86" s="70">
        <v>11326.34</v>
      </c>
    </row>
    <row r="87" spans="1:8" ht="32.25" customHeight="1" x14ac:dyDescent="0.25">
      <c r="A87" s="69" t="s">
        <v>197</v>
      </c>
      <c r="B87" s="69" t="s">
        <v>177</v>
      </c>
      <c r="C87" s="69" t="s">
        <v>149</v>
      </c>
      <c r="D87" s="69"/>
      <c r="E87" s="69"/>
      <c r="F87" s="69" t="s">
        <v>66</v>
      </c>
      <c r="G87" s="70">
        <v>0</v>
      </c>
      <c r="H87" s="70">
        <v>55.5</v>
      </c>
    </row>
    <row r="88" spans="1:8" ht="32.25" customHeight="1" x14ac:dyDescent="0.25">
      <c r="A88" s="69" t="s">
        <v>197</v>
      </c>
      <c r="B88" s="69" t="s">
        <v>177</v>
      </c>
      <c r="C88" s="69" t="s">
        <v>150</v>
      </c>
      <c r="D88" s="69"/>
      <c r="E88" s="69"/>
      <c r="F88" s="69" t="s">
        <v>68</v>
      </c>
      <c r="G88" s="70">
        <v>522.44000000000005</v>
      </c>
      <c r="H88" s="70">
        <v>432.44</v>
      </c>
    </row>
    <row r="89" spans="1:8" ht="32.25" customHeight="1" x14ac:dyDescent="0.25">
      <c r="A89" s="69" t="s">
        <v>197</v>
      </c>
      <c r="B89" s="69" t="s">
        <v>177</v>
      </c>
      <c r="C89" s="69" t="s">
        <v>152</v>
      </c>
      <c r="D89" s="69"/>
      <c r="E89" s="69"/>
      <c r="F89" s="69" t="s">
        <v>70</v>
      </c>
      <c r="G89" s="70">
        <v>225.55</v>
      </c>
      <c r="H89" s="70">
        <v>221.10000000000002</v>
      </c>
    </row>
    <row r="90" spans="1:8" ht="32.25" customHeight="1" x14ac:dyDescent="0.25">
      <c r="A90" s="69" t="s">
        <v>197</v>
      </c>
      <c r="B90" s="69" t="s">
        <v>177</v>
      </c>
      <c r="C90" s="69" t="s">
        <v>156</v>
      </c>
      <c r="D90" s="69"/>
      <c r="E90" s="69"/>
      <c r="F90" s="69" t="s">
        <v>73</v>
      </c>
      <c r="G90" s="70">
        <v>526.61</v>
      </c>
      <c r="H90" s="70">
        <v>570.41000000000008</v>
      </c>
    </row>
    <row r="91" spans="1:8" ht="32.25" customHeight="1" x14ac:dyDescent="0.25">
      <c r="A91" s="69" t="s">
        <v>197</v>
      </c>
      <c r="B91" s="69" t="s">
        <v>177</v>
      </c>
      <c r="C91" s="69" t="s">
        <v>157</v>
      </c>
      <c r="D91" s="69"/>
      <c r="E91" s="69"/>
      <c r="F91" s="69" t="s">
        <v>74</v>
      </c>
      <c r="G91" s="70">
        <v>1526.3</v>
      </c>
      <c r="H91" s="70">
        <v>1526.3</v>
      </c>
    </row>
    <row r="92" spans="1:8" ht="32.25" customHeight="1" x14ac:dyDescent="0.25">
      <c r="A92" s="69" t="s">
        <v>197</v>
      </c>
      <c r="B92" s="69" t="s">
        <v>177</v>
      </c>
      <c r="C92" s="69" t="s">
        <v>158</v>
      </c>
      <c r="D92" s="69"/>
      <c r="E92" s="69"/>
      <c r="F92" s="69" t="s">
        <v>75</v>
      </c>
      <c r="G92" s="70">
        <v>582.97</v>
      </c>
      <c r="H92" s="70">
        <v>1211.97</v>
      </c>
    </row>
    <row r="93" spans="1:8" ht="32.25" customHeight="1" x14ac:dyDescent="0.25">
      <c r="A93" s="69" t="s">
        <v>197</v>
      </c>
      <c r="B93" s="69" t="s">
        <v>177</v>
      </c>
      <c r="C93" s="69" t="s">
        <v>159</v>
      </c>
      <c r="D93" s="69"/>
      <c r="E93" s="69"/>
      <c r="F93" s="69" t="s">
        <v>76</v>
      </c>
      <c r="G93" s="70">
        <v>918.63</v>
      </c>
      <c r="H93" s="70">
        <v>801.64</v>
      </c>
    </row>
    <row r="94" spans="1:8" ht="32.25" customHeight="1" x14ac:dyDescent="0.25">
      <c r="A94" s="69" t="s">
        <v>197</v>
      </c>
      <c r="B94" s="69" t="s">
        <v>177</v>
      </c>
      <c r="C94" s="69" t="s">
        <v>162</v>
      </c>
      <c r="D94" s="69"/>
      <c r="E94" s="69"/>
      <c r="F94" s="69" t="s">
        <v>78</v>
      </c>
      <c r="G94" s="70">
        <v>913.02</v>
      </c>
      <c r="H94" s="70">
        <v>913.42</v>
      </c>
    </row>
    <row r="95" spans="1:8" ht="32.25" customHeight="1" x14ac:dyDescent="0.25">
      <c r="A95" s="69" t="s">
        <v>197</v>
      </c>
      <c r="B95" s="69" t="s">
        <v>177</v>
      </c>
      <c r="C95" s="69" t="s">
        <v>163</v>
      </c>
      <c r="D95" s="69"/>
      <c r="E95" s="69"/>
      <c r="F95" s="69" t="s">
        <v>79</v>
      </c>
      <c r="G95" s="70">
        <v>26.72</v>
      </c>
      <c r="H95" s="70">
        <v>26.72</v>
      </c>
    </row>
    <row r="96" spans="1:8" ht="32.25" customHeight="1" x14ac:dyDescent="0.25">
      <c r="A96" s="69" t="s">
        <v>197</v>
      </c>
      <c r="B96" s="69" t="s">
        <v>187</v>
      </c>
      <c r="C96" s="69" t="s">
        <v>164</v>
      </c>
      <c r="D96" s="69"/>
      <c r="E96" s="69"/>
      <c r="F96" s="69" t="s">
        <v>83</v>
      </c>
      <c r="G96" s="70">
        <v>335.36</v>
      </c>
      <c r="H96" s="70">
        <v>343.27</v>
      </c>
    </row>
    <row r="98" spans="1:8" ht="32.25" customHeight="1" x14ac:dyDescent="0.25">
      <c r="A98" s="71" t="s">
        <v>169</v>
      </c>
      <c r="B98" s="71" t="s">
        <v>170</v>
      </c>
      <c r="C98" s="71" t="s">
        <v>168</v>
      </c>
      <c r="F98" s="71" t="s">
        <v>171</v>
      </c>
      <c r="G98" s="71" t="s">
        <v>172</v>
      </c>
      <c r="H98" s="71" t="s">
        <v>173</v>
      </c>
    </row>
    <row r="99" spans="1:8" ht="32.25" customHeight="1" x14ac:dyDescent="0.25">
      <c r="A99" s="72" t="s">
        <v>194</v>
      </c>
      <c r="B99" s="72" t="s">
        <v>175</v>
      </c>
      <c r="C99" s="72" t="s">
        <v>176</v>
      </c>
      <c r="F99" s="72" t="s">
        <v>20</v>
      </c>
      <c r="G99" s="73">
        <v>8371.86</v>
      </c>
      <c r="H99" s="73">
        <v>8372.92</v>
      </c>
    </row>
    <row r="100" spans="1:8" ht="32.25" customHeight="1" x14ac:dyDescent="0.25">
      <c r="A100" s="72" t="s">
        <v>194</v>
      </c>
      <c r="B100" s="72" t="s">
        <v>175</v>
      </c>
      <c r="C100" s="72" t="s">
        <v>141</v>
      </c>
      <c r="F100" s="72" t="s">
        <v>57</v>
      </c>
      <c r="G100" s="73">
        <v>532.73</v>
      </c>
      <c r="H100" s="73">
        <v>250</v>
      </c>
    </row>
    <row r="101" spans="1:8" ht="32.25" customHeight="1" x14ac:dyDescent="0.25">
      <c r="A101" s="72" t="s">
        <v>194</v>
      </c>
      <c r="B101" s="72" t="s">
        <v>175</v>
      </c>
      <c r="C101" s="72" t="s">
        <v>142</v>
      </c>
      <c r="F101" s="72" t="s">
        <v>59</v>
      </c>
      <c r="G101" s="73">
        <v>1381.37</v>
      </c>
      <c r="H101" s="73">
        <v>1381.34</v>
      </c>
    </row>
    <row r="102" spans="1:8" ht="32.25" customHeight="1" x14ac:dyDescent="0.25">
      <c r="A102" s="72" t="s">
        <v>194</v>
      </c>
      <c r="B102" s="72" t="s">
        <v>177</v>
      </c>
      <c r="C102" s="72" t="s">
        <v>144</v>
      </c>
      <c r="F102" s="72" t="s">
        <v>60</v>
      </c>
      <c r="G102" s="73">
        <v>1134.52</v>
      </c>
      <c r="H102" s="73">
        <v>1107.97</v>
      </c>
    </row>
    <row r="103" spans="1:8" ht="32.25" customHeight="1" x14ac:dyDescent="0.25">
      <c r="A103" s="72" t="s">
        <v>194</v>
      </c>
      <c r="B103" s="72" t="s">
        <v>177</v>
      </c>
      <c r="C103" s="72" t="s">
        <v>146</v>
      </c>
      <c r="F103" s="72" t="s">
        <v>62</v>
      </c>
      <c r="G103" s="73">
        <v>414.26</v>
      </c>
      <c r="H103" s="73">
        <v>403.74</v>
      </c>
    </row>
    <row r="104" spans="1:8" ht="32.25" customHeight="1" x14ac:dyDescent="0.25">
      <c r="A104" s="72" t="s">
        <v>194</v>
      </c>
      <c r="B104" s="72" t="s">
        <v>177</v>
      </c>
      <c r="C104" s="72" t="s">
        <v>147</v>
      </c>
      <c r="F104" s="72" t="s">
        <v>64</v>
      </c>
      <c r="G104" s="73">
        <v>377.15</v>
      </c>
      <c r="H104" s="73">
        <v>327.14999999999998</v>
      </c>
    </row>
    <row r="105" spans="1:8" ht="32.25" customHeight="1" x14ac:dyDescent="0.25">
      <c r="A105" s="72" t="s">
        <v>194</v>
      </c>
      <c r="B105" s="72" t="s">
        <v>177</v>
      </c>
      <c r="C105" s="72" t="s">
        <v>157</v>
      </c>
      <c r="F105" s="72" t="s">
        <v>74</v>
      </c>
      <c r="G105" s="73">
        <v>126.35</v>
      </c>
      <c r="H105" s="73">
        <v>106.35</v>
      </c>
    </row>
    <row r="106" spans="1:8" ht="32.25" customHeight="1" x14ac:dyDescent="0.25">
      <c r="A106" s="72" t="s">
        <v>194</v>
      </c>
      <c r="B106" s="72" t="s">
        <v>177</v>
      </c>
      <c r="C106" s="72" t="s">
        <v>162</v>
      </c>
      <c r="F106" s="72" t="s">
        <v>78</v>
      </c>
      <c r="G106" s="73">
        <v>0</v>
      </c>
      <c r="H106" s="73">
        <v>90</v>
      </c>
    </row>
    <row r="107" spans="1:8" ht="32.25" customHeight="1" x14ac:dyDescent="0.25">
      <c r="A107" s="71" t="s">
        <v>169</v>
      </c>
      <c r="B107" s="71" t="s">
        <v>170</v>
      </c>
      <c r="C107" s="71" t="s">
        <v>168</v>
      </c>
      <c r="F107" s="71" t="s">
        <v>171</v>
      </c>
      <c r="G107" s="71" t="s">
        <v>195</v>
      </c>
      <c r="H107" s="71" t="s">
        <v>196</v>
      </c>
    </row>
    <row r="108" spans="1:8" ht="32.25" customHeight="1" x14ac:dyDescent="0.25">
      <c r="A108" s="72" t="s">
        <v>194</v>
      </c>
      <c r="B108" s="72" t="s">
        <v>177</v>
      </c>
      <c r="C108" s="72" t="s">
        <v>145</v>
      </c>
      <c r="F108" s="72" t="s">
        <v>61</v>
      </c>
      <c r="G108" s="73">
        <v>200</v>
      </c>
      <c r="H108" s="73">
        <v>200</v>
      </c>
    </row>
    <row r="109" spans="1:8" ht="32.25" customHeight="1" x14ac:dyDescent="0.25">
      <c r="A109" s="72" t="s">
        <v>194</v>
      </c>
      <c r="B109" s="72" t="s">
        <v>177</v>
      </c>
      <c r="C109" s="72" t="s">
        <v>147</v>
      </c>
      <c r="F109" s="72" t="s">
        <v>64</v>
      </c>
      <c r="G109" s="73">
        <v>2210.9499999999998</v>
      </c>
      <c r="H109" s="73">
        <v>2210.9499999999998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SAŽETAK</vt:lpstr>
      <vt:lpstr> Račun prihoda i rashoda</vt:lpstr>
      <vt:lpstr>Rashodi i prihodi prema izvoru</vt:lpstr>
      <vt:lpstr>Rashodi prema funkcijskoj k </vt:lpstr>
      <vt:lpstr>Račun financiranja </vt:lpstr>
      <vt:lpstr>Račun fin prema izvorima f</vt:lpstr>
      <vt:lpstr>Programska klasifikacija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Korisnik</cp:lastModifiedBy>
  <cp:lastPrinted>2024-04-25T20:28:53Z</cp:lastPrinted>
  <dcterms:created xsi:type="dcterms:W3CDTF">2022-08-12T12:51:27Z</dcterms:created>
  <dcterms:modified xsi:type="dcterms:W3CDTF">2025-03-27T08:23:16Z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Tablica ogledni format izvještaja o izvršenju PK JLP(R)S.xlsx</vt:lpwstr>
  </property>
</Properties>
</file>